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4030"/>
  <workbookPr codeName="ThisWorkbook" autoCompressPictures="0"/>
  <bookViews>
    <workbookView xWindow="39180" yWindow="1660" windowWidth="36840" windowHeight="17640" tabRatio="465"/>
  </bookViews>
  <sheets>
    <sheet name="MeetingControlSheet" sheetId="1" r:id="rId1"/>
    <sheet name="TechnicalReviewResults" sheetId="2" r:id="rId2"/>
    <sheet name="WikiTableBuilder" sheetId="3" r:id="rId3"/>
  </sheets>
  <definedNames>
    <definedName name="_xlnm._FilterDatabase" localSheetId="0" hidden="1">MeetingControlSheet!$A$1:$S$3</definedName>
    <definedName name="_xlnm._FilterDatabase" localSheetId="1" hidden="1">TechnicalReviewResults!$I$1:$J$22</definedName>
    <definedName name="AllData">MeetingControlSheet!$A$1:$R$1</definedName>
    <definedName name="AllItems" localSheetId="1">TechnicalReviewResults!$A$1:$R$8</definedName>
    <definedName name="AllItems">MeetingControlSheet!$A$1:$R$1</definedName>
    <definedName name="CrLf">WikiTableBuilder!$J$1</definedName>
    <definedName name="DataBody" localSheetId="1">TechnicalReviewResults!$A$1:$R$22</definedName>
    <definedName name="DataBody">MeetingControlSheet!$A$1:$R$1</definedName>
    <definedName name="FinalItems">MeetingControlSheet!$A$1:$S$1</definedName>
    <definedName name="HarmContent" localSheetId="1">TechnicalReviewResults!$A$1:$R$3</definedName>
    <definedName name="HarmContent">MeetingControlSheet!$A$1:$R$1</definedName>
    <definedName name="HarmoItems">MeetingControlSheet!$A$1:$S$2</definedName>
    <definedName name="newStuff">MeetingControlSheet!$A$1:$S$1</definedName>
    <definedName name="_xlnm.Print_Area" localSheetId="0">MeetingControlSheet!$A$1:$F$2</definedName>
    <definedName name="Table" localSheetId="1">TechnicalReviewResults!$A$1:$R$11</definedName>
    <definedName name="Table">MeetingControlSheet!$A$1:$R$1</definedName>
    <definedName name="theStuff">MeetingControlSheet!$A$1:$S$1</definedName>
    <definedName name="URLopening">WikiTableBuilder!$I$1</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U12" i="1" l="1"/>
  <c r="E31" i="3"/>
  <c r="F31" i="3"/>
  <c r="G31" i="3"/>
  <c r="J1" i="3"/>
  <c r="O31" i="3"/>
  <c r="H31" i="3"/>
  <c r="I1" i="3"/>
  <c r="D31" i="3"/>
  <c r="N31" i="3"/>
  <c r="K31" i="3"/>
  <c r="M31" i="3"/>
  <c r="A31" i="3"/>
  <c r="B31" i="3"/>
  <c r="C31" i="3"/>
  <c r="L31" i="3"/>
  <c r="J31" i="3"/>
  <c r="I31" i="3"/>
  <c r="E30" i="3"/>
  <c r="F30" i="3"/>
  <c r="G30" i="3"/>
  <c r="H30" i="3"/>
  <c r="D30" i="3"/>
  <c r="N30" i="3"/>
  <c r="K30" i="3"/>
  <c r="M30" i="3"/>
  <c r="A30" i="3"/>
  <c r="B30" i="3"/>
  <c r="C30" i="3"/>
  <c r="J30" i="3"/>
  <c r="I30" i="3"/>
  <c r="E29" i="3"/>
  <c r="F29" i="3"/>
  <c r="G29" i="3"/>
  <c r="H29" i="3"/>
  <c r="D29" i="3"/>
  <c r="N29" i="3"/>
  <c r="K29" i="3"/>
  <c r="M29" i="3"/>
  <c r="A29" i="3"/>
  <c r="B29" i="3"/>
  <c r="C29" i="3"/>
  <c r="L29" i="3"/>
  <c r="J29" i="3"/>
  <c r="I29" i="3"/>
  <c r="E28" i="3"/>
  <c r="F28" i="3"/>
  <c r="G28" i="3"/>
  <c r="O28" i="3"/>
  <c r="H28" i="3"/>
  <c r="D28" i="3"/>
  <c r="N28" i="3"/>
  <c r="K28" i="3"/>
  <c r="M28" i="3"/>
  <c r="A28" i="3"/>
  <c r="B28" i="3"/>
  <c r="C28" i="3"/>
  <c r="J28" i="3"/>
  <c r="I28" i="3"/>
  <c r="E27" i="3"/>
  <c r="F27" i="3"/>
  <c r="G27" i="3"/>
  <c r="H27" i="3"/>
  <c r="D27" i="3"/>
  <c r="N27" i="3"/>
  <c r="K27" i="3"/>
  <c r="M27" i="3"/>
  <c r="A27" i="3"/>
  <c r="B27" i="3"/>
  <c r="C27" i="3"/>
  <c r="L27" i="3"/>
  <c r="J27" i="3"/>
  <c r="I27" i="3"/>
  <c r="E26" i="3"/>
  <c r="F26" i="3"/>
  <c r="G26" i="3"/>
  <c r="O26" i="3"/>
  <c r="H26" i="3"/>
  <c r="D26" i="3"/>
  <c r="N26" i="3"/>
  <c r="K26" i="3"/>
  <c r="M26" i="3"/>
  <c r="A26" i="3"/>
  <c r="B26" i="3"/>
  <c r="C26" i="3"/>
  <c r="J26" i="3"/>
  <c r="I26" i="3"/>
  <c r="E25" i="3"/>
  <c r="F25" i="3"/>
  <c r="G25" i="3"/>
  <c r="H25" i="3"/>
  <c r="D25" i="3"/>
  <c r="N25" i="3"/>
  <c r="K25" i="3"/>
  <c r="M25" i="3"/>
  <c r="A25" i="3"/>
  <c r="B25" i="3"/>
  <c r="C25" i="3"/>
  <c r="L25" i="3"/>
  <c r="J25" i="3"/>
  <c r="I25" i="3"/>
  <c r="E24" i="3"/>
  <c r="F24" i="3"/>
  <c r="G24" i="3"/>
  <c r="O24" i="3"/>
  <c r="H24" i="3"/>
  <c r="D24" i="3"/>
  <c r="N24" i="3"/>
  <c r="K24" i="3"/>
  <c r="M24" i="3"/>
  <c r="A24" i="3"/>
  <c r="B24" i="3"/>
  <c r="C24" i="3"/>
  <c r="J24" i="3"/>
  <c r="I24" i="3"/>
  <c r="E23" i="3"/>
  <c r="F23" i="3"/>
  <c r="G23" i="3"/>
  <c r="H23" i="3"/>
  <c r="D23" i="3"/>
  <c r="N23" i="3"/>
  <c r="K23" i="3"/>
  <c r="M23" i="3"/>
  <c r="A23" i="3"/>
  <c r="B23" i="3"/>
  <c r="C23" i="3"/>
  <c r="J23" i="3"/>
  <c r="I23" i="3"/>
  <c r="E22" i="3"/>
  <c r="F22" i="3"/>
  <c r="G22" i="3"/>
  <c r="H22" i="3"/>
  <c r="D22" i="3"/>
  <c r="N22" i="3"/>
  <c r="K22" i="3"/>
  <c r="M22" i="3"/>
  <c r="A22" i="3"/>
  <c r="B22" i="3"/>
  <c r="C22" i="3"/>
  <c r="L22" i="3"/>
  <c r="J22" i="3"/>
  <c r="I22" i="3"/>
  <c r="E21" i="3"/>
  <c r="F21" i="3"/>
  <c r="G21" i="3"/>
  <c r="O21" i="3"/>
  <c r="H21" i="3"/>
  <c r="D21" i="3"/>
  <c r="N21" i="3"/>
  <c r="K21" i="3"/>
  <c r="M21" i="3"/>
  <c r="A21" i="3"/>
  <c r="B21" i="3"/>
  <c r="C21" i="3"/>
  <c r="J21" i="3"/>
  <c r="I21" i="3"/>
  <c r="E20" i="3"/>
  <c r="F20" i="3"/>
  <c r="G20" i="3"/>
  <c r="H20" i="3"/>
  <c r="D20" i="3"/>
  <c r="N20" i="3"/>
  <c r="K20" i="3"/>
  <c r="M20" i="3"/>
  <c r="A20" i="3"/>
  <c r="B20" i="3"/>
  <c r="C20" i="3"/>
  <c r="L20" i="3"/>
  <c r="J20" i="3"/>
  <c r="I20" i="3"/>
  <c r="E19" i="3"/>
  <c r="F19" i="3"/>
  <c r="G19" i="3"/>
  <c r="O19" i="3"/>
  <c r="H19" i="3"/>
  <c r="D19" i="3"/>
  <c r="N19" i="3"/>
  <c r="K19" i="3"/>
  <c r="M19" i="3"/>
  <c r="A19" i="3"/>
  <c r="B19" i="3"/>
  <c r="C19" i="3"/>
  <c r="J19" i="3"/>
  <c r="I19" i="3"/>
  <c r="E18" i="3"/>
  <c r="F18" i="3"/>
  <c r="G18" i="3"/>
  <c r="H18" i="3"/>
  <c r="D18" i="3"/>
  <c r="N18" i="3"/>
  <c r="K18" i="3"/>
  <c r="M18" i="3"/>
  <c r="A18" i="3"/>
  <c r="B18" i="3"/>
  <c r="C18" i="3"/>
  <c r="L18" i="3"/>
  <c r="J18" i="3"/>
  <c r="I18" i="3"/>
  <c r="E17" i="3"/>
  <c r="F17" i="3"/>
  <c r="G17" i="3"/>
  <c r="O17" i="3"/>
  <c r="H17" i="3"/>
  <c r="D17" i="3"/>
  <c r="N17" i="3"/>
  <c r="K17" i="3"/>
  <c r="M17" i="3"/>
  <c r="A17" i="3"/>
  <c r="B17" i="3"/>
  <c r="C17" i="3"/>
  <c r="J17" i="3"/>
  <c r="I17" i="3"/>
  <c r="E16" i="3"/>
  <c r="F16" i="3"/>
  <c r="G16" i="3"/>
  <c r="H16" i="3"/>
  <c r="D16" i="3"/>
  <c r="N16" i="3"/>
  <c r="K16" i="3"/>
  <c r="M16" i="3"/>
  <c r="A16" i="3"/>
  <c r="B16" i="3"/>
  <c r="C16" i="3"/>
  <c r="L16" i="3"/>
  <c r="J16" i="3"/>
  <c r="I16" i="3"/>
  <c r="E15" i="3"/>
  <c r="F15" i="3"/>
  <c r="G15" i="3"/>
  <c r="H15" i="3"/>
  <c r="D15" i="3"/>
  <c r="N15" i="3"/>
  <c r="K15" i="3"/>
  <c r="M15" i="3"/>
  <c r="A15" i="3"/>
  <c r="B15" i="3"/>
  <c r="C15" i="3"/>
  <c r="L15" i="3"/>
  <c r="J15" i="3"/>
  <c r="I15" i="3"/>
  <c r="E14" i="3"/>
  <c r="F14" i="3"/>
  <c r="G14" i="3"/>
  <c r="H14" i="3"/>
  <c r="D14" i="3"/>
  <c r="N14" i="3"/>
  <c r="K14" i="3"/>
  <c r="M14" i="3"/>
  <c r="A14" i="3"/>
  <c r="B14" i="3"/>
  <c r="C14" i="3"/>
  <c r="L14" i="3"/>
  <c r="J14" i="3"/>
  <c r="I14" i="3"/>
  <c r="E13" i="3"/>
  <c r="F13" i="3"/>
  <c r="G13" i="3"/>
  <c r="O13" i="3"/>
  <c r="H13" i="3"/>
  <c r="D13" i="3"/>
  <c r="N13" i="3"/>
  <c r="K13" i="3"/>
  <c r="M13" i="3"/>
  <c r="A13" i="3"/>
  <c r="B13" i="3"/>
  <c r="C13" i="3"/>
  <c r="J13" i="3"/>
  <c r="I13" i="3"/>
  <c r="E12" i="3"/>
  <c r="F12" i="3"/>
  <c r="G12" i="3"/>
  <c r="H12" i="3"/>
  <c r="D12" i="3"/>
  <c r="N12" i="3"/>
  <c r="K12" i="3"/>
  <c r="M12" i="3"/>
  <c r="A12" i="3"/>
  <c r="B12" i="3"/>
  <c r="C12" i="3"/>
  <c r="L12" i="3"/>
  <c r="J12" i="3"/>
  <c r="I12" i="3"/>
  <c r="E11" i="3"/>
  <c r="F11" i="3"/>
  <c r="G11" i="3"/>
  <c r="O11" i="3"/>
  <c r="H11" i="3"/>
  <c r="D11" i="3"/>
  <c r="N11" i="3"/>
  <c r="K11" i="3"/>
  <c r="M11" i="3"/>
  <c r="A11" i="3"/>
  <c r="B11" i="3"/>
  <c r="C11" i="3"/>
  <c r="J11" i="3"/>
  <c r="I11" i="3"/>
  <c r="E10" i="3"/>
  <c r="F10" i="3"/>
  <c r="G10" i="3"/>
  <c r="H10" i="3"/>
  <c r="D10" i="3"/>
  <c r="N10" i="3"/>
  <c r="K10" i="3"/>
  <c r="M10" i="3"/>
  <c r="A10" i="3"/>
  <c r="B10" i="3"/>
  <c r="C10" i="3"/>
  <c r="L10" i="3"/>
  <c r="J10" i="3"/>
  <c r="I10" i="3"/>
  <c r="E9" i="3"/>
  <c r="F9" i="3"/>
  <c r="G9" i="3"/>
  <c r="H9" i="3"/>
  <c r="D9" i="3"/>
  <c r="N9" i="3"/>
  <c r="K9" i="3"/>
  <c r="M9" i="3"/>
  <c r="A9" i="3"/>
  <c r="B9" i="3"/>
  <c r="C9" i="3"/>
  <c r="L9" i="3"/>
  <c r="J9" i="3"/>
  <c r="I9" i="3"/>
  <c r="E8" i="3"/>
  <c r="F8" i="3"/>
  <c r="G8" i="3"/>
  <c r="O8" i="3"/>
  <c r="H8" i="3"/>
  <c r="D8" i="3"/>
  <c r="N8" i="3"/>
  <c r="K8" i="3"/>
  <c r="M8" i="3"/>
  <c r="A8" i="3"/>
  <c r="B8" i="3"/>
  <c r="C8" i="3"/>
  <c r="J8" i="3"/>
  <c r="I8" i="3"/>
  <c r="E7" i="3"/>
  <c r="F7" i="3"/>
  <c r="G7" i="3"/>
  <c r="H7" i="3"/>
  <c r="D7" i="3"/>
  <c r="N7" i="3"/>
  <c r="K7" i="3"/>
  <c r="M7" i="3"/>
  <c r="A7" i="3"/>
  <c r="B7" i="3"/>
  <c r="C7" i="3"/>
  <c r="L7" i="3"/>
  <c r="J7" i="3"/>
  <c r="I7" i="3"/>
  <c r="E6" i="3"/>
  <c r="F6" i="3"/>
  <c r="G6" i="3"/>
  <c r="O6" i="3"/>
  <c r="H6" i="3"/>
  <c r="D6" i="3"/>
  <c r="N6" i="3"/>
  <c r="K6" i="3"/>
  <c r="M6" i="3"/>
  <c r="A6" i="3"/>
  <c r="B6" i="3"/>
  <c r="C6" i="3"/>
  <c r="J6" i="3"/>
  <c r="I6" i="3"/>
  <c r="E5" i="3"/>
  <c r="F5" i="3"/>
  <c r="G5" i="3"/>
  <c r="O5" i="3"/>
  <c r="H5" i="3"/>
  <c r="D5" i="3"/>
  <c r="N5" i="3"/>
  <c r="K5" i="3"/>
  <c r="M5" i="3"/>
  <c r="A5" i="3"/>
  <c r="B5" i="3"/>
  <c r="C5" i="3"/>
  <c r="L5" i="3"/>
  <c r="J5" i="3"/>
  <c r="I5" i="3"/>
  <c r="E4" i="3"/>
  <c r="F4" i="3"/>
  <c r="G4" i="3"/>
  <c r="H4" i="3"/>
  <c r="D4" i="3"/>
  <c r="N4" i="3"/>
  <c r="K4" i="3"/>
  <c r="M4" i="3"/>
  <c r="A4" i="3"/>
  <c r="B4" i="3"/>
  <c r="C4" i="3"/>
  <c r="L4" i="3"/>
  <c r="J4" i="3"/>
  <c r="I4" i="3"/>
  <c r="E3" i="3"/>
  <c r="F3" i="3"/>
  <c r="G3" i="3"/>
  <c r="O3" i="3"/>
  <c r="H3" i="3"/>
  <c r="D3" i="3"/>
  <c r="N3" i="3"/>
  <c r="K3" i="3"/>
  <c r="M3" i="3"/>
  <c r="A3" i="3"/>
  <c r="B3" i="3"/>
  <c r="C3" i="3"/>
  <c r="J3" i="3"/>
  <c r="I3" i="3"/>
  <c r="H2" i="3"/>
  <c r="D2" i="3"/>
  <c r="N2" i="3"/>
  <c r="I2" i="3"/>
  <c r="K2" i="3"/>
  <c r="M2" i="3"/>
  <c r="G2" i="3"/>
  <c r="F2" i="3"/>
  <c r="E2" i="3"/>
  <c r="C2" i="3"/>
  <c r="B2" i="3"/>
  <c r="A2" i="3"/>
  <c r="J2" i="3"/>
  <c r="K1" i="3"/>
  <c r="H1" i="3"/>
  <c r="D1" i="3"/>
  <c r="N1" i="3"/>
  <c r="G1" i="3"/>
  <c r="F1" i="3"/>
  <c r="E1" i="3"/>
  <c r="O1" i="3"/>
  <c r="C1" i="3"/>
  <c r="B1" i="3"/>
  <c r="A1" i="3"/>
  <c r="O2" i="3"/>
  <c r="M1" i="3"/>
  <c r="O30" i="3"/>
  <c r="O7" i="3"/>
  <c r="O10" i="3"/>
  <c r="O12" i="3"/>
  <c r="O16" i="3"/>
  <c r="O18" i="3"/>
  <c r="O20" i="3"/>
  <c r="O22" i="3"/>
  <c r="L24" i="3"/>
  <c r="L26" i="3"/>
  <c r="L28" i="3"/>
  <c r="L30" i="3"/>
  <c r="L1" i="3"/>
  <c r="L2" i="3"/>
  <c r="L3" i="3"/>
  <c r="L6" i="3"/>
  <c r="L8" i="3"/>
  <c r="O9" i="3"/>
  <c r="L11" i="3"/>
  <c r="L13" i="3"/>
  <c r="L17" i="3"/>
  <c r="L19" i="3"/>
  <c r="L21" i="3"/>
  <c r="L23" i="3"/>
  <c r="O23" i="3"/>
  <c r="O25" i="3"/>
  <c r="O27" i="3"/>
  <c r="O29" i="3"/>
  <c r="O15" i="3"/>
  <c r="O14" i="3"/>
  <c r="O4" i="3"/>
</calcChain>
</file>

<file path=xl/sharedStrings.xml><?xml version="1.0" encoding="utf-8"?>
<sst xmlns="http://schemas.openxmlformats.org/spreadsheetml/2006/main" count="333" uniqueCount="193">
  <si>
    <t>IndexName</t>
  </si>
  <si>
    <t>FileName2</t>
  </si>
  <si>
    <t>ProposalName</t>
  </si>
  <si>
    <t>Description</t>
  </si>
  <si>
    <t>FileName</t>
  </si>
  <si>
    <t>Result: Approved, Tabled, Rejected, Withdrawn</t>
  </si>
  <si>
    <t>State: 
As-is, Amended</t>
  </si>
  <si>
    <t>Vote: 
For/ Against/ Abstain</t>
  </si>
  <si>
    <t>Revisions</t>
  </si>
  <si>
    <t>Actions/
Other Notes</t>
  </si>
  <si>
    <t>RIM</t>
  </si>
  <si>
    <t>Done</t>
  </si>
  <si>
    <t>Voc</t>
  </si>
  <si>
    <t>Com</t>
  </si>
  <si>
    <t>Coverpage</t>
  </si>
  <si>
    <t>Proposal</t>
  </si>
  <si>
    <t>Item</t>
  </si>
  <si>
    <t xml:space="preserve"> </t>
  </si>
  <si>
    <t>Notes</t>
  </si>
  <si>
    <t>NewSort</t>
  </si>
  <si>
    <t>Intiial</t>
  </si>
  <si>
    <t>Final</t>
  </si>
  <si>
    <t>Result: Approved, Tabled, Rejected,</t>
  </si>
  <si>
    <t>MNM</t>
  </si>
  <si>
    <t>ORDERS</t>
  </si>
  <si>
    <t>PAFM</t>
  </si>
  <si>
    <t>Security Vocabulary Proposal 2</t>
  </si>
  <si>
    <t>SECURE</t>
  </si>
  <si>
    <t>INM</t>
  </si>
  <si>
    <t>MEDREC</t>
  </si>
  <si>
    <t>ActRelationshipTypeRevision</t>
  </si>
  <si>
    <t>ActRelationshipType update and revision to address multiple issues.</t>
  </si>
  <si>
    <t>PREF-0001</t>
  </si>
  <si>
    <t>Preferences Vocabulary Requirements</t>
  </si>
  <si>
    <t>This proposal details the vocabulary requirements needed for the new Drug and Food Preferences models.  There is a need for some new structured vocabulary as well as some concept domains.  As this appears to be a new area, the current vocabulary does not satisfy the needs of the model.</t>
  </si>
  <si>
    <t>OO_INTERP-1</t>
  </si>
  <si>
    <t>Add new concept to MaritalStatus code system</t>
  </si>
  <si>
    <t>Submitted on behalf of FHIR: Add a concept to MaritalStatus code system conveying a general unmarried status.</t>
  </si>
  <si>
    <t>Security Vocabulary Proposal 3</t>
  </si>
  <si>
    <t>Security Vocabulary Proposal 4</t>
  </si>
  <si>
    <t>Security Vocabulary Proposal 1</t>
  </si>
  <si>
    <t>X</t>
  </si>
  <si>
    <t>Update Confidentiality Definition in RIM</t>
  </si>
  <si>
    <t>final\2013Nov_HARM_FINALPROPOSAL_VOCAB_ORDERS_robert_hausam_Correct ObservationInterpretation Codes_20131021053400.doc</t>
  </si>
  <si>
    <t>initial\2013Nov_HARM_INITIALPROPOSAL_RIM_SECURE_kathleen_connor_Update Act and Role Confidentiality definitions_20131020233859.doc</t>
  </si>
  <si>
    <t>initial\2013Nov_HARM_INITIALPROPOSAL_VOCAB_CLINGENOMICS_canada_5_Additional RelationshipType codes and links_20131018170359.doc</t>
  </si>
  <si>
    <t>initial\2013Nov_HARM_INITIALPROPOSAL_VOCAB_INM_Wendy_Huang_InM-CA201311-01_20131003121537.doc</t>
  </si>
  <si>
    <t>initial\2013Nov_HARM_INITIALPROPOSAL_VOCAB_MEDREC_Wendy_Huang_PHARM-CA201311-01_20131018143402.doc</t>
  </si>
  <si>
    <t>initial\2013Nov_HARM_INITIALPROPOSAL_VOCAB_MNM_canada_5_LM1 - Add GRP determinerCode_20131018145007.doc</t>
  </si>
  <si>
    <t>initial\2013Nov_HARM_INITIALPROPOSAL_VOCAB_MNM_canada_5_LM2 - Vocab clean-up from OWL analysis_20131018145058.doc</t>
  </si>
  <si>
    <t>initial\2013Nov_HARM_INITIALPROPOSAL_VOCAB_MNM_canada_5_LM3 - Bind ContactRoleType_20131018145252.doc</t>
  </si>
  <si>
    <t>initial\2013Nov_HARM_INITIALPROPOSAL_VOCAB_MNM_w_beeler_ActRelstionshipTypeRevision_20131020074754.docx</t>
  </si>
  <si>
    <t>initial\2013Nov_HARM_INITIALPROPOSAL_VOCAB_ORDERS_Jean_Duteau1_Nutrition and Drug Patient Preferences_20131010194434.doc</t>
  </si>
  <si>
    <t>initial\2013Nov_HARM_INITIALPROPOSAL_VOCAB_ORDERS_robert_hausam_ObservationInterpretation_Synergy_Susceptibility_20131020235717.doc</t>
  </si>
  <si>
    <t>initial\2013Nov_HARM_INITIALPROPOSAL_VOCAB_ORDERS_Wendy_Huang_MG-CA201311-01_20131013231412.doc</t>
  </si>
  <si>
    <t>initial\2013Nov_HARM_INITIALPROPOSAL_VOCAB_PAFM_canada_5_LM4 - Add usage to PAT definition_20131018145332.doc</t>
  </si>
  <si>
    <t>initial\2013Nov_HARM_INITIALPROPOSAL_VOCAB_PAFM_Wendy_Huang_PA-201311-01_20130925155429.doc</t>
  </si>
  <si>
    <t>initial\2013Nov_HARM_INITIALPROPOSAL_VOCAB_SECURE_kathleen_connor_Add two Purpose of Use codes to ActReason_20131020190715.doc</t>
  </si>
  <si>
    <t>initial\2013Nov_HARM_INITIALPROPOSAL_VOCAB_SECURE_kathleen_connor_Retire Deprecated Confidentiality Codes v3_20131020232132.doc</t>
  </si>
  <si>
    <t>initial\2013Nov_HARM_INITIALPROPOSAL_VOCAB_SECURE_kathleen_connor_v_Confidentiality _isImmutable_=True _20131020183043.doc</t>
  </si>
  <si>
    <t>VOCAB_ORDERS_robert_hausam_Correct ObservationInterpretation Codes</t>
  </si>
  <si>
    <t>Correct the representation of the ObservationInterpretation code</t>
  </si>
  <si>
    <t>The original proposal to synchronize the content between the V2.x Table 0078 “Interpretation Codes” and the V3 ObservationInterpretation code system was submitted and accepted for the July 2013 Harmonization cycle, but the implementation in the V3 repository contained some errors which were not identified and corrected during post-harmonization review, and should be corrected now.</t>
  </si>
  <si>
    <t>Update Confidentiality Definition for RIM Act.confidentialityCode and Role.confidentialityCode</t>
  </si>
  <si>
    <t>LM5</t>
  </si>
  <si>
    <t>Additional RelationshipType codes and links</t>
  </si>
  <si>
    <t>Add new codes to RoleCode under FamilyMember, and correct problems with the existing FamilyMember vocabulary hierarchy</t>
  </si>
  <si>
    <t>VOCAB_INM_Wendy_Huang_InM-CA201311-01</t>
  </si>
  <si>
    <t>INM-CA201311-01</t>
  </si>
  <si>
    <t>Change ActIssuePriority concept domain hierarchy</t>
  </si>
  <si>
    <t>Make ActIssuePriority concept domain a subdomain of ActPriority.</t>
  </si>
  <si>
    <t>VOCAB_MEDREC_Wendy_Huang_PHARM-CA201311-01</t>
  </si>
  <si>
    <t>PHARM-CA201311-01</t>
  </si>
  <si>
    <t>Add code to ActReason</t>
  </si>
  <si>
    <t>Add a concept to convey the reason why a drug renewal request is being refused to the existing list of concepts.</t>
  </si>
  <si>
    <t>LM1</t>
  </si>
  <si>
    <t>Add GROUP determinerCode</t>
  </si>
  <si>
    <t>LM2</t>
  </si>
  <si>
    <t>Vocab Cleanup from OWL Analysis</t>
  </si>
  <si>
    <t>LM3</t>
  </si>
  <si>
    <t>Bind ContactRoleType</t>
  </si>
  <si>
    <t>Bind the ContactRoleType concept domain to the ContactRoleType value set in the example domain</t>
  </si>
  <si>
    <t>VOCAB_MNM_w_beeler_ActRelstionshipTypeRevision</t>
  </si>
  <si>
    <t>VOCAB_ORDERS_robert_hausam_ObservationInterpretation_Synergy_Susceptibility</t>
  </si>
  <si>
    <t>OO_SYNERGY</t>
  </si>
  <si>
    <t>Add “Synergy” Susceptibility Codes to ObservationInterpretation</t>
  </si>
  <si>
    <t>Two new codes need to be added to the V3 ObservationInterpretation code system for “synergy” susceptibility tests.  A change request for V2.9 will be submitted for these codes to also be added to the v2.x Table 0078 (Interpretation Codes) to maintain synchronization between these two code systems, with the expectation that eventually they will be merged as part of a single common HL7 vocabulary.</t>
  </si>
  <si>
    <t>VOCAB_ORDERS_Wendy_Huang_MG-CA201311-01</t>
  </si>
  <si>
    <t>Add Query Parameter Values</t>
  </si>
  <si>
    <t>Add concepts to able filter types of orders as query parameters for query response.</t>
  </si>
  <si>
    <t>LM4</t>
  </si>
  <si>
    <t>Add usage to PAT definition</t>
  </si>
  <si>
    <t>Add usage notes on the PAT RoleClassCode giving guidance on the use of the scoper.</t>
  </si>
  <si>
    <t>VOCAB_PAFM_Wendy_Huang_PA-201311-01</t>
  </si>
  <si>
    <t>PA-201311-01</t>
  </si>
  <si>
    <t>VOCAB_SECURE_kathleen_connor_Add two Purpose of Use codes to ActReason</t>
  </si>
  <si>
    <t>Add two Purpose of Use Act Reason codes</t>
  </si>
  <si>
    <t>Harmonize Confidentiality Vocabulary Definitions</t>
  </si>
  <si>
    <t>Harmonize description used for Confidentiality concept domain, code system, specializable coded concept, and value set.</t>
  </si>
  <si>
    <t>Retire 3 Deprecated Confidentiality code system abstract concept codes and their leaf codes.  Remove v:ConfidentialityModifers.</t>
  </si>
  <si>
    <t>Retire Deprecated Confidentiality Codes and v:ConfidentialityModifiers v3</t>
  </si>
  <si>
    <t>Set v:Confidentiality “isImmutable”=True</t>
  </si>
  <si>
    <t>Set “isImmutable” flag on v:Confidentiality.</t>
  </si>
  <si>
    <t>MG-CA201311-01b</t>
  </si>
  <si>
    <t>Security Vocabulary Proposal 5c</t>
  </si>
  <si>
    <t>Accepted</t>
  </si>
  <si>
    <t>Accepted:</t>
  </si>
  <si>
    <r>
      <rPr>
        <b/>
        <u/>
        <sz val="10"/>
        <rFont val="Arial"/>
        <family val="2"/>
      </rPr>
      <t>AcceptedWithMod:</t>
    </r>
    <r>
      <rPr>
        <sz val="10"/>
        <rFont val="Arial"/>
      </rPr>
      <t xml:space="preserve"> The recommendations are complete, but also contain extraneous information.  To make these changes, it is not necessary to take ANY actions on the parents.  Rather, for each of the "children"  we will need to do a </t>
    </r>
    <r>
      <rPr>
        <b/>
        <sz val="10"/>
        <rFont val="Arial"/>
        <family val="2"/>
      </rPr>
      <t>move</t>
    </r>
    <r>
      <rPr>
        <sz val="10"/>
        <rFont val="Arial"/>
      </rPr>
      <t xml:space="preserve">.  To make this more straightforward, please identify for each of the choldren BOTH the core they were children of (if any) and the code(s). of which they will become children.  The statements needed are "Move code </t>
    </r>
    <r>
      <rPr>
        <b/>
        <sz val="10"/>
        <rFont val="Arial"/>
        <family val="2"/>
      </rPr>
      <t>CHILD</t>
    </r>
    <r>
      <rPr>
        <sz val="10"/>
        <rFont val="Arial"/>
      </rPr>
      <t xml:space="preserve"> from </t>
    </r>
    <r>
      <rPr>
        <b/>
        <sz val="10"/>
        <rFont val="Arial"/>
        <family val="2"/>
      </rPr>
      <t xml:space="preserve">OLDPARENT(s) </t>
    </r>
    <r>
      <rPr>
        <sz val="10"/>
        <rFont val="Arial"/>
      </rPr>
      <t xml:space="preserve"> to </t>
    </r>
    <r>
      <rPr>
        <b/>
        <sz val="10"/>
        <rFont val="Arial"/>
        <family val="2"/>
      </rPr>
      <t>NEWPARENT(s)</t>
    </r>
    <r>
      <rPr>
        <sz val="10"/>
        <rFont val="Arial"/>
      </rPr>
      <t xml:space="preserve">." substituting </t>
    </r>
    <r>
      <rPr>
        <b/>
        <sz val="10"/>
        <rFont val="Arial"/>
        <family val="2"/>
      </rPr>
      <t>CHILD, OLDPARENT and NEWPARENT(s)</t>
    </r>
    <r>
      <rPr>
        <sz val="10"/>
        <rFont val="Arial"/>
      </rPr>
      <t>, as appropeiate.</t>
    </r>
  </si>
  <si>
    <t>final\2013Nov_HARM_FINALPROPOSAL_VOCAB_MNM_w_beeler_TechnicalCorrectionToFlawedDescriptiveMarkup_20131022071433.docx</t>
  </si>
  <si>
    <t>VOCAB_MNM_w_beeler_TechnicalCorrectionToFlawedDescriptiveMarkup</t>
  </si>
  <si>
    <t>FlawedDescriptiveMarkup</t>
  </si>
  <si>
    <t>Recent analysis of the descriptions in the Core Mif revealed five descriptions that are rendered with the xhtml markup “escaped” as &amp;lt;p&amp;gt; rather than &lt;p&gt;.  These occurred because the source files used to update the data base contained invalid xhtml markup.  This proposal seeks to correct those five.</t>
  </si>
  <si>
    <r>
      <rPr>
        <b/>
        <u/>
        <sz val="10"/>
        <rFont val="Arial"/>
        <family val="2"/>
      </rPr>
      <t>AcceptedWithMod:</t>
    </r>
    <r>
      <rPr>
        <sz val="10"/>
        <rFont val="Arial"/>
      </rPr>
      <t xml:space="preserve"> Not simple. Clearly laid out and presented, but the moves need to be tabulated as The statements needed are "Move code CHILD from OLDPARENT(s)  to NEWPARENT(s)." substituting CHILD, OLDPARENT and NEWPARENT(s), as appropeiate, and with either from or to being optional.
Vocab co-chairs will make the TA Authority aware of hits proposal as an exmplar of the sorts of things we might have needed to ask TA to look at.</t>
    </r>
  </si>
  <si>
    <t>final\2013Nov_HARM_FINALPROPOSAL_RIM_SECURE_kathleen_connor_Update Confidentiality Definition in the RIM_20131110000316.doc</t>
  </si>
  <si>
    <t>final\2013Nov_HARM_FINALPROPOSAL_VOCAB_MEDREC_Wendy_Huang_PHARM-CA201311-01_20131030100558.doc</t>
  </si>
  <si>
    <t>final\2013Nov_HARM_FINALPROPOSAL_VOCAB_MNM_canada_5_Add GRP determinerCode_20131110145449.doc</t>
  </si>
  <si>
    <t>final\2013Nov_HARM_FINALPROPOSAL_VOCAB_MNM_canada_5_Add usage to PAT definition_20131110145631.doc</t>
  </si>
  <si>
    <t>final\2013Nov_HARM_FINALPROPOSAL_VOCAB_MNM_canada_5_Additional RelationshipType codes and links_20131110145656.doc</t>
  </si>
  <si>
    <t>final\2013Nov_HARM_FINALPROPOSAL_VOCAB_MNM_canada_5_Bind ContactRoleType_20131110145552.doc</t>
  </si>
  <si>
    <t>final\2013Nov_HARM_FINALPROPOSAL_VOCAB_MNM_canada_5_Vocab clean-up from OWL analysis_20131110145519.doc</t>
  </si>
  <si>
    <t>final\2013Nov_HARM_FINALPROPOSAL_VOCAB_ORDERS_Jean_Duteau1_Nutrition and Drug Preferences_20131110005759.doc</t>
  </si>
  <si>
    <t>final\2013Nov_HARM_FINALPROPOSAL_VOCAB_ORDERS_robert_hausam_ObservationInterpretation_Synergy_Susceptibility_20131111000158.doc</t>
  </si>
  <si>
    <t>final\2013Nov_HARM_FINALPROPOSAL_VOCAB_ORDERS_Wendy_Huang_MG-CA201311-01_20131031155027.doc</t>
  </si>
  <si>
    <t>final\2013Nov_HARM_FINALPROPOSAL_VOCAB_SECURE_kathleen_connor_Harmonize Confidentiality Definitions_20131110132816.doc</t>
  </si>
  <si>
    <t>final\2013Nov_HARM_FINALPROPOSAL_VOCAB_SECURE_kathleen_connor_Harmonize Confidentiality Vocabulary Definitions_20131109223923.doc</t>
  </si>
  <si>
    <t>final\2013Nov_HARM_FINALPROPOSAL_VOCAB_SECURE_kathleen_connor_Retire Deprecated Confidentiality Codes-value set_20131109233423.doc</t>
  </si>
  <si>
    <t>final\2013Nov_HARM_FINALPROPOSAL_VOCAB_SECURE_kathleen_connor_v_Confidentiality isImmutable true_20131109233714.doc</t>
  </si>
  <si>
    <t>final\2013Nov_HARM_FINALPROPOSAL_VOCAB_VOCAB_Wendy_Huang_VOCAB-CA201311-01_20131031102320.doc</t>
  </si>
  <si>
    <t>RIM_SECURE_kathleen_connor_Update Confidentiality Definition in the RIM</t>
  </si>
  <si>
    <t>VOCAB_MNM_canada_5_Add GRP determinerCode</t>
  </si>
  <si>
    <t>Add a determinerCode values to represent groups of GRP to support situations when describing the characteristics that should be held by a group of individuals or kinds(rather than KIND which describes the characteristics of a single individual)</t>
  </si>
  <si>
    <t>VOCAB_MNM_canada_5_Add usage to PAT definition</t>
  </si>
  <si>
    <t>VOCAB_MNM_canada_5_Additional RelationshipType codes and links</t>
  </si>
  <si>
    <t>VOCAB_MNM_canada_5_Bind ContactRoleType</t>
  </si>
  <si>
    <t>Perform clean-up addressing deprecated dependencies, missing property values and other errors detected as part of the OWL representation projectAdd a determinerCode of GRP to support situations when describing the characteristics that should be held by a group of individuals (rather than KIND which describes the characteristics of a single individual)</t>
  </si>
  <si>
    <t>VOCAB_MNM_canada_5_Vocab clean-up from OWL analysis</t>
  </si>
  <si>
    <t>VOCAB_ORDERS_Jean_Duteau1_Nutrition and Drug Preferences</t>
  </si>
  <si>
    <t>MG-CA201311-01</t>
  </si>
  <si>
    <t>VOCAB_SECURE_kathleen_connor_Harmonize Confidentiality Vocabulary Definitions</t>
  </si>
  <si>
    <t>VOCAB_SECURE_kathleen_connor_Retire Deprecated Confidentiality Codes-value set</t>
  </si>
  <si>
    <t>Security Vocabulary Proposal 5</t>
  </si>
  <si>
    <t>VOCAB_SECURE_kathleen_connor_v_Confidentiality isImmutable true</t>
  </si>
  <si>
    <t>VOCAB_VOCAB_Wendy_Huang_VOCAB-CA201311-01</t>
  </si>
  <si>
    <t>VOCAB-CA201311-01</t>
  </si>
  <si>
    <t>VOCAB</t>
  </si>
  <si>
    <t>Technical Correction on Code System Owner info</t>
  </si>
  <si>
    <t>Add missing Maintaining organization information for some HL7 code systems in the vocab MIF.</t>
  </si>
  <si>
    <t>ActRelTypeRevision - 
Analysis in Excel</t>
  </si>
  <si>
    <r>
      <rPr>
        <u/>
        <sz val="10"/>
        <rFont val="Arial"/>
        <family val="2"/>
      </rPr>
      <t>Accepted:</t>
    </r>
    <r>
      <rPr>
        <sz val="10"/>
        <rFont val="Arial"/>
      </rPr>
      <t xml:space="preserve"> </t>
    </r>
    <r>
      <rPr>
        <sz val="10"/>
        <rFont val="Arial"/>
      </rPr>
      <t>But I struggle with the definition:
"Privacy metadata classifying a (Role|Act) according to its level of sensitivity, which is typically based on a jurisdictional or organizational analysis of applicable privacy policies and the risk of financial, reputational, or other harm to an individual or entity that could result if made available or disclosed to unauthorized individuals, entities, or processes."
For the folloiwng reaons - "Privacy metadata" seems to add little, if anything to the definition; "sensitivity" does not tell me "sensitive to what?"; "if made available or disclosed" lacks an obvious subject that it is qualifying.  Might the following serve better??
"classification of a (Role|Act) according to its level of sensitivity to the release of information about the (Entity paying the Role|the subject(s) that pariticpate(s) in the Act)"
&lt;b&gt;UsageNote: &lt;/b&gt;Sensitivity to release of information is typically evaluated based on a jurisdictional or organizational analysis of applicable privacy policies combined with the risk of financial, reputational, or other harm to an individual or entity that might result if information about the (Entity playing the Role|subject that participates in the Act) were made available or disclosed to unauthorized individuals, entities, or processes."</t>
    </r>
  </si>
  <si>
    <r>
      <rPr>
        <u/>
        <sz val="10"/>
        <rFont val="Arial"/>
        <family val="2"/>
      </rPr>
      <t>AcceptedWithMod:</t>
    </r>
    <r>
      <rPr>
        <sz val="10"/>
        <rFont val="Arial"/>
      </rPr>
      <t xml:space="preserve"> Please change the "header to read "UsageNote:" which is the formal token for such annotations.
</t>
    </r>
    <r>
      <rPr>
        <b/>
        <sz val="10"/>
        <rFont val="Arial"/>
        <family val="2"/>
      </rPr>
      <t>Note:</t>
    </r>
    <r>
      <rPr>
        <sz val="10"/>
        <rFont val="Arial"/>
      </rPr>
      <t xml:space="preserve"> spelling error "practioners"</t>
    </r>
  </si>
  <si>
    <r>
      <rPr>
        <u/>
        <sz val="10"/>
        <rFont val="Arial"/>
        <family val="2"/>
      </rPr>
      <t>Accepted</t>
    </r>
    <r>
      <rPr>
        <sz val="10"/>
        <rFont val="Arial"/>
      </rPr>
      <t xml:space="preserve"> Proposal is clearly complete.  NOTE, however, that at least one reviewer thought we had somethjing like this code in the ear;y RIM and dropped it because it was tautological with the "quantity" attribute on Entity. (the old cow vs. herd questions.)
</t>
    </r>
    <r>
      <rPr>
        <b/>
        <sz val="10"/>
        <rFont val="Arial"/>
        <family val="2"/>
      </rPr>
      <t xml:space="preserve">Note: The word </t>
    </r>
    <r>
      <rPr>
        <sz val="10"/>
        <rFont val="Arial"/>
      </rPr>
      <t>"collection" in the definition of GROUPKIND seems clumsy or misplaced.</t>
    </r>
  </si>
  <si>
    <r>
      <rPr>
        <u/>
        <sz val="10"/>
        <rFont val="Arial"/>
        <family val="2"/>
      </rPr>
      <t>Accepted.</t>
    </r>
    <r>
      <rPr>
        <b/>
        <u/>
        <sz val="10"/>
        <rFont val="Arial"/>
        <family val="2"/>
      </rPr>
      <t xml:space="preserve"> </t>
    </r>
    <r>
      <rPr>
        <sz val="10"/>
        <rFont val="Arial"/>
      </rPr>
      <t xml:space="preserve"> The proposal is a simple placement of a Concept Domain under and exisitng domain.  Recommendation contains all pertinent information to make the change.</t>
    </r>
  </si>
  <si>
    <r>
      <rPr>
        <u/>
        <sz val="10"/>
        <rFont val="Arial"/>
        <family val="2"/>
      </rPr>
      <t xml:space="preserve">AcceptedWithMod: </t>
    </r>
    <r>
      <rPr>
        <sz val="10"/>
        <rFont val="Arial"/>
      </rPr>
      <t xml:space="preserve"> Please drop the "dot" from the start of the codes.  These show in the ballot as a clue to hierarchy, but are </t>
    </r>
    <r>
      <rPr>
        <b/>
        <u/>
        <sz val="10"/>
        <rFont val="Arial"/>
        <family val="2"/>
      </rPr>
      <t>not</t>
    </r>
    <r>
      <rPr>
        <sz val="10"/>
        <rFont val="Arial"/>
      </rPr>
      <t xml:space="preserve"> part of the codes.</t>
    </r>
  </si>
  <si>
    <r>
      <rPr>
        <u/>
        <sz val="10"/>
        <rFont val="Arial"/>
        <family val="2"/>
      </rPr>
      <t xml:space="preserve">Accepted </t>
    </r>
    <r>
      <rPr>
        <sz val="10"/>
        <rFont val="Arial"/>
      </rPr>
      <t xml:space="preserve"> Note that this proposal also includes a single issue to be voted upon </t>
    </r>
    <r>
      <rPr>
        <b/>
        <u/>
        <sz val="10"/>
        <rFont val="Arial"/>
        <family val="2"/>
      </rPr>
      <t>as to whether to Deprecate the PERT code</t>
    </r>
    <r>
      <rPr>
        <sz val="10"/>
        <rFont val="Arial"/>
      </rPr>
      <t>.  Has implications for backwards compatibility.
The proposal is complete and submission includes a set to three VML files that are sufficient to post the content with no manual changes to data base.
When decision on PERT is made will need to adjust VMIF accoringly.</t>
    </r>
  </si>
  <si>
    <r>
      <rPr>
        <b/>
        <u/>
        <sz val="10"/>
        <rFont val="Arial"/>
        <family val="2"/>
      </rPr>
      <t>AcceptedWithMod:</t>
    </r>
    <r>
      <rPr>
        <sz val="10"/>
        <rFont val="Arial"/>
      </rPr>
      <t xml:space="preserve"> 
</t>
    </r>
    <r>
      <rPr>
        <b/>
        <sz val="10"/>
        <rFont val="Arial"/>
        <family val="2"/>
      </rPr>
      <t xml:space="preserve">FINAL NOTE:  </t>
    </r>
    <r>
      <rPr>
        <sz val="10"/>
        <rFont val="Arial"/>
      </rPr>
      <t xml:space="preserve">The descriptions were altered in the direction of the suggestion below, but now present an untenable combination.  In the MIF, a Concept Domain has a </t>
    </r>
    <r>
      <rPr>
        <b/>
        <sz val="10"/>
        <rFont val="Arial"/>
        <family val="2"/>
      </rPr>
      <t xml:space="preserve">definition, </t>
    </r>
    <r>
      <rPr>
        <sz val="10"/>
        <rFont val="Arial"/>
      </rPr>
      <t xml:space="preserve"> but not a description., and a Code System has a </t>
    </r>
    <r>
      <rPr>
        <b/>
        <sz val="10"/>
        <rFont val="Arial"/>
        <family val="2"/>
      </rPr>
      <t>description</t>
    </r>
    <r>
      <rPr>
        <sz val="10"/>
        <rFont val="Arial"/>
      </rPr>
      <t xml:space="preserve">, but not a definition.  The solution being offered uses BOTH terms fdor all items, and needs further revision. </t>
    </r>
    <r>
      <rPr>
        <sz val="10"/>
        <rFont val="Arial"/>
      </rPr>
      <t xml:space="preserve">
(1) NOTE that ALL FIVE Security Proposals came with a </t>
    </r>
    <r>
      <rPr>
        <b/>
        <sz val="10"/>
        <rFont val="Arial"/>
        <family val="2"/>
      </rPr>
      <t xml:space="preserve">Single Proposal Identitier </t>
    </r>
    <r>
      <rPr>
        <sz val="10"/>
        <rFont val="Arial"/>
      </rPr>
      <t xml:space="preserve">(namely "Security Vocabulary Proposal 1"  This makes it impossible to arrange and correlate the various proposals.  They have been given discreet numeric suffixes in this spreadsheet. </t>
    </r>
    <r>
      <rPr>
        <b/>
        <sz val="10"/>
        <rFont val="Arial"/>
        <family val="2"/>
      </rPr>
      <t>PLEASE RETAIN THE DISTINCTIVE IDs when submitting the finals</t>
    </r>
    <r>
      <rPr>
        <sz val="10"/>
        <rFont val="Arial"/>
      </rPr>
      <t xml:space="preserve">The discussion of the base definition in the preceding item. 
2) Please consdier the discussion of the base definition listed for proposal "1" above, in this context.
3) In the recommendfation section, please list </t>
    </r>
    <r>
      <rPr>
        <b/>
        <sz val="10"/>
        <rFont val="Arial"/>
        <family val="2"/>
      </rPr>
      <t>explicitly</t>
    </r>
    <r>
      <rPr>
        <sz val="10"/>
        <rFont val="Arial"/>
      </rPr>
      <t xml:space="preserve"> the name of the Concept Domain, Value Set, Code System and Specializable Concept to be changed, and for the Specializable Concept, please list its Code System.  While it is obvious to you what these are, a guess that all are "Confidentiality" (as your sentence suggests) </t>
    </r>
    <r>
      <rPr>
        <b/>
        <sz val="10"/>
        <rFont val="Arial"/>
        <family val="2"/>
      </rPr>
      <t>would not correctly identify all five</t>
    </r>
    <r>
      <rPr>
        <sz val="10"/>
        <rFont val="Arial"/>
      </rPr>
      <t xml:space="preserve">. 
</t>
    </r>
  </si>
  <si>
    <r>
      <t>Accepted:</t>
    </r>
    <r>
      <rPr>
        <sz val="10"/>
        <rFont val="Arial"/>
      </rPr>
      <t xml:space="preserve"> </t>
    </r>
  </si>
  <si>
    <r>
      <rPr>
        <u/>
        <sz val="10"/>
        <rFont val="Arial"/>
        <family val="2"/>
      </rPr>
      <t>AcceptedWithMod:</t>
    </r>
    <r>
      <rPr>
        <sz val="10"/>
        <rFont val="Arial"/>
      </rPr>
      <t xml:space="preserve"> Two notes suggest the need for modifications:
1) You are correct that the prior Deprecation occurred and make these candidates for "Retire", but that step is </t>
    </r>
    <r>
      <rPr>
        <b/>
        <sz val="10"/>
        <rFont val="Arial"/>
        <family val="2"/>
      </rPr>
      <t>not a Technical Correction.</t>
    </r>
    <r>
      <rPr>
        <sz val="10"/>
        <rFont val="Arial"/>
      </rPr>
      <t xml:space="preserve">  It requires a secondary proposal, as you have provided.
2) At the time these three abstract collectors were deprecated, you also deprecated 10 codes that are specializations of these three.  Why are you not requesting the retirement of these ten as well?   Your "count of changes" at the beginning suggests you meant this, but </t>
    </r>
    <r>
      <rPr>
        <b/>
        <u/>
        <sz val="10"/>
        <rFont val="Arial"/>
        <family val="2"/>
      </rPr>
      <t>retiring a parent code will not retire its specializations</t>
    </r>
    <r>
      <rPr>
        <sz val="10"/>
        <rFont val="Arial"/>
      </rPr>
      <t>. If that is your intention, please list these for retirement as well in the Recommendation section of this proposal.</t>
    </r>
  </si>
  <si>
    <r>
      <rPr>
        <b/>
        <u/>
        <sz val="10"/>
        <rFont val="Arial"/>
        <family val="2"/>
      </rPr>
      <t>AcceptedWithMod:</t>
    </r>
    <r>
      <rPr>
        <sz val="10"/>
        <rFont val="Arial"/>
      </rPr>
      <t xml:space="preserve">   While well documented, the proposal does not always seem to recognize the consequences of some of these actions:
</t>
    </r>
    <r>
      <rPr>
        <b/>
        <sz val="10"/>
        <rFont val="Arial"/>
        <family val="2"/>
      </rPr>
      <t>FINAL NOTE:</t>
    </r>
    <r>
      <rPr>
        <sz val="10"/>
        <rFont val="Arial"/>
      </rPr>
      <t xml:space="preserve"> While several changes were applied, a couple of significant issues listed below were not fully covered:
a) Desite notations to the contrary, the voabulary MIF representations expreswes the defqultValue for the two properites (isDocumentCharacteristic and conductible) as:
&lt;supportedConceptProperty propertyName="conductible" type="Boolean" isMandatoryIndicator="false" defaultValue="true" defaultHandlingCode="Hierarchical"/&gt;
and
&lt;supportedConceptProperty propertyName="isDocumentCharacteristic" type="Boolean" isMandatoryIndicator="false" defaultValue="false"/&gt;
NOTE that the property isDocumentCharacteristic should be modified to indicate that  defaultHandlingCode="Hierarchical"
</t>
    </r>
    <r>
      <rPr>
        <b/>
        <sz val="10"/>
        <rFont val="Arial"/>
        <family val="2"/>
      </rPr>
      <t>Therefore I continue to object to 7.b and 9, and I do not understand 10.  This seems to say that all ART children are either in or out, as determined by ART??
b)</t>
    </r>
    <r>
      <rPr>
        <sz val="10"/>
        <rFont val="Arial"/>
      </rPr>
      <t xml:space="preserve"> What happened to removing all ValueSets based on HIPAA??  We did not disagree with this, but simply want3d a list of affected Value sets.
c) In regards to item 13 - The ability to distinguish these will require a MIF change, unless the "defaultHandlingCode" attrribute on conceptProperty is sufficient. Moreover, it is not clear that inverseRelationship (which is NOT inherited by its children) is useful for defioning value sets. </t>
    </r>
    <r>
      <rPr>
        <sz val="10"/>
        <rFont val="Arial"/>
      </rPr>
      <t xml:space="preserve">
</t>
    </r>
    <r>
      <rPr>
        <b/>
        <sz val="10"/>
        <rFont val="Arial"/>
        <family val="2"/>
      </rPr>
      <t>Apologies to all:</t>
    </r>
    <r>
      <rPr>
        <sz val="10"/>
        <rFont val="Arial"/>
      </rPr>
      <t xml:space="preserve"> I was correctly chastised for my language and "snarkiness" in the first review of this item.  I have updated the following to "de-snark" it.  gwb</t>
    </r>
    <r>
      <rPr>
        <sz val="10"/>
        <rFont val="Arial"/>
      </rPr>
      <t xml:space="preserve">
0) As with all Vocabulary proposals, we will need either a set of VML files, or (more likely) to have the recommendation section list each value set to be changed (not just "all the HIPAA ones".  
1) The Summary is </t>
    </r>
    <r>
      <rPr>
        <b/>
        <sz val="10"/>
        <rFont val="Arial"/>
        <family val="2"/>
      </rPr>
      <t>incorrect</t>
    </r>
    <r>
      <rPr>
        <sz val="10"/>
        <rFont val="Arial"/>
      </rPr>
      <t xml:space="preserve">
2) Three of the Value Sets to be removed have more content than just the "retired" codes cited:  OrganizationNameUse, PersonNameUse, and x_BillableProduct.  This is particularly egregious for x_BillableProduct that has a union with four other, not affected Value Sets
3) Item #2 is too simple, as the x_BillableProduct link is but one of MANY weaknesses of this VS, AND occurs in more than one place.
4) Item #4 - (a) is Deprecated; (c) Cannot be found by searching the current CoreMif.  Suggest deprecating (b), (d) and (e) and then setting the OWL transforms to "drop" the "deprecated" Code Systems
5) Since BOTH properties have an asserted "default value" in Cofre Principles, This requirement should be satisfied without listing these.
8)8 seems to be diammetrically opposed to 7
9) Section titled </t>
    </r>
    <r>
      <rPr>
        <b/>
        <sz val="10"/>
        <rFont val="Arial"/>
        <family val="2"/>
      </rPr>
      <t xml:space="preserve">Infrastructure changes  </t>
    </r>
    <r>
      <rPr>
        <sz val="10"/>
        <rFont val="Arial"/>
      </rPr>
      <t xml:space="preserve"> contains no actionable recommendations.</t>
    </r>
  </si>
  <si>
    <t>Approved</t>
  </si>
  <si>
    <t>Amended</t>
  </si>
  <si>
    <t>15-0-0</t>
  </si>
  <si>
    <t>See file</t>
  </si>
  <si>
    <t>As is</t>
  </si>
  <si>
    <t>12-0-0</t>
  </si>
  <si>
    <t>Withdrawn</t>
  </si>
  <si>
    <t>Withdrawn by work group</t>
  </si>
  <si>
    <t>as is</t>
  </si>
  <si>
    <t>12-0-1</t>
  </si>
  <si>
    <t>Rob abstained as he came in at end of discussion</t>
  </si>
  <si>
    <t>13-0-0</t>
  </si>
  <si>
    <t>Ammended</t>
  </si>
  <si>
    <t>Count went down as Rob Hausam left for airport</t>
  </si>
  <si>
    <t>Tech Corection</t>
  </si>
  <si>
    <t>Joginer abstained as he missed most of the discussion</t>
  </si>
  <si>
    <t>As amended</t>
  </si>
  <si>
    <t>14-0-0</t>
  </si>
  <si>
    <t>AS AMENDED</t>
  </si>
  <si>
    <t>One abstention as someone came late to the discussion</t>
  </si>
  <si>
    <t>T</t>
    <phoneticPr fontId="2" type="noConversion"/>
  </si>
  <si>
    <t>T</t>
    <phoneticPr fontId="2" type="noConversion"/>
  </si>
  <si>
    <t>T</t>
    <phoneticPr fontId="2" type="noConversion"/>
  </si>
  <si>
    <t>T</t>
    <phoneticPr fontId="2" type="noConversion"/>
  </si>
  <si>
    <t>T</t>
    <phoneticPr fontId="2" type="noConversion"/>
  </si>
  <si>
    <t>T</t>
    <phoneticPr fontId="2" type="noConversion"/>
  </si>
  <si>
    <t>T</t>
    <phoneticPr fontId="2" type="noConversion"/>
  </si>
  <si>
    <t>WD</t>
    <phoneticPr fontId="2" type="noConversion"/>
  </si>
  <si>
    <t>T</t>
    <phoneticPr fontId="2" type="noConversion"/>
  </si>
  <si>
    <t>B</t>
    <phoneticPr fontId="2" type="noConversion"/>
  </si>
  <si>
    <t>B</t>
    <phoneticPr fontId="2" type="noConversion"/>
  </si>
  <si>
    <t>T</t>
    <phoneticPr fontId="2" type="noConversion"/>
  </si>
  <si>
    <t>T</t>
    <phoneticPr fontId="2" type="noConversion"/>
  </si>
  <si>
    <t>B</t>
    <phoneticPr fontId="2" type="noConversion"/>
  </si>
  <si>
    <t>T</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</si>
</sst>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
  </numFmts>
  <fonts count="14" x14ac:knownFonts="1">
    <font>
      <sz val="10"/>
      <name val="Arial"/>
    </font>
    <font>
      <u/>
      <sz val="10"/>
      <color indexed="12"/>
      <name val="Arial"/>
      <family val="2"/>
    </font>
    <font>
      <sz val="8"/>
      <name val="Arial"/>
      <family val="2"/>
    </font>
    <font>
      <u/>
      <sz val="8"/>
      <color indexed="12"/>
      <name val="Arial"/>
      <family val="2"/>
    </font>
    <font>
      <b/>
      <sz val="10"/>
      <name val="Arial"/>
      <family val="2"/>
    </font>
    <font>
      <b/>
      <sz val="8"/>
      <name val="Arial"/>
      <family val="2"/>
    </font>
    <font>
      <sz val="10"/>
      <name val="Arial"/>
      <family val="2"/>
    </font>
    <font>
      <sz val="8"/>
      <name val="Arial"/>
      <family val="2"/>
    </font>
    <font>
      <sz val="10"/>
      <color indexed="10"/>
      <name val="Arial"/>
      <family val="2"/>
    </font>
    <font>
      <sz val="8"/>
      <name val="Arial"/>
      <family val="2"/>
    </font>
    <font>
      <sz val="10"/>
      <name val="Arial"/>
      <family val="2"/>
    </font>
    <font>
      <b/>
      <u/>
      <sz val="10"/>
      <name val="Arial"/>
      <family val="2"/>
    </font>
    <font>
      <u/>
      <sz val="10"/>
      <name val="Arial"/>
      <family val="2"/>
    </font>
    <font>
      <b/>
      <sz val="10"/>
      <color rgb="FFFF0000"/>
      <name val="Arial"/>
    </font>
  </fonts>
  <fills count="4">
    <fill>
      <patternFill patternType="none"/>
    </fill>
    <fill>
      <patternFill patternType="gray125"/>
    </fill>
    <fill>
      <patternFill patternType="solid">
        <fgColor indexed="10"/>
        <bgColor indexed="64"/>
      </patternFill>
    </fill>
    <fill>
      <patternFill patternType="solid">
        <fgColor rgb="FFFFFF00"/>
        <bgColor indexed="64"/>
      </patternFill>
    </fill>
  </fills>
  <borders count="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3">
    <xf numFmtId="0" fontId="0" fillId="0" borderId="0"/>
    <xf numFmtId="0" fontId="1" fillId="0" borderId="0" applyNumberFormat="0" applyFill="0" applyBorder="0" applyAlignment="0" applyProtection="0">
      <alignment vertical="top"/>
      <protection locked="0"/>
    </xf>
    <xf numFmtId="0" fontId="6" fillId="0" borderId="0"/>
  </cellStyleXfs>
  <cellXfs count="122">
    <xf numFmtId="0" fontId="0" fillId="0" borderId="0" xfId="0"/>
    <xf numFmtId="0" fontId="0" fillId="0" borderId="0" xfId="0" applyAlignment="1">
      <alignment vertical="top" wrapText="1"/>
    </xf>
    <xf numFmtId="0" fontId="2" fillId="0" borderId="0" xfId="0" applyFont="1" applyAlignment="1">
      <alignment vertical="top"/>
    </xf>
    <xf numFmtId="0" fontId="4" fillId="0" borderId="0" xfId="0" applyFont="1" applyAlignment="1">
      <alignment horizontal="center" wrapText="1"/>
    </xf>
    <xf numFmtId="0" fontId="0" fillId="0" borderId="0" xfId="0" applyAlignment="1">
      <alignment horizontal="center" vertical="top" wrapText="1"/>
    </xf>
    <xf numFmtId="0" fontId="4" fillId="0" borderId="0" xfId="0" applyFont="1" applyAlignment="1">
      <alignment horizontal="center" vertical="center" wrapText="1"/>
    </xf>
    <xf numFmtId="0" fontId="0" fillId="0" borderId="0" xfId="0" applyBorder="1" applyAlignment="1">
      <alignment vertical="top" wrapText="1"/>
    </xf>
    <xf numFmtId="0" fontId="3" fillId="0" borderId="0" xfId="1" applyFont="1" applyBorder="1" applyAlignment="1" applyProtection="1">
      <alignment vertical="top"/>
    </xf>
    <xf numFmtId="0" fontId="1" fillId="0" borderId="0" xfId="1" applyFont="1" applyBorder="1" applyAlignment="1" applyProtection="1">
      <alignment horizontal="center" vertical="top"/>
    </xf>
    <xf numFmtId="49" fontId="0" fillId="0" borderId="0" xfId="0" applyNumberFormat="1" applyAlignment="1">
      <alignment horizontal="center" vertical="top" wrapText="1"/>
    </xf>
    <xf numFmtId="0" fontId="0" fillId="0" borderId="0" xfId="0" applyAlignment="1">
      <alignment horizontal="center" vertical="center" wrapText="1"/>
    </xf>
    <xf numFmtId="49" fontId="0" fillId="0" borderId="0" xfId="0" applyNumberFormat="1" applyAlignment="1">
      <alignment horizontal="left" vertical="top" wrapText="1"/>
    </xf>
    <xf numFmtId="0" fontId="0" fillId="0" borderId="0" xfId="0" applyAlignment="1">
      <alignment horizontal="left" vertical="top" wrapText="1"/>
    </xf>
    <xf numFmtId="0" fontId="3" fillId="0" borderId="0" xfId="1" applyFont="1" applyBorder="1" applyAlignment="1" applyProtection="1">
      <alignment horizontal="center" vertical="top"/>
    </xf>
    <xf numFmtId="0" fontId="1" fillId="0" borderId="0" xfId="1" applyFont="1" applyAlignment="1" applyProtection="1">
      <alignment horizontal="center" vertical="top"/>
    </xf>
    <xf numFmtId="0" fontId="6" fillId="0" borderId="0" xfId="2" applyAlignment="1">
      <alignment vertical="top" wrapText="1"/>
    </xf>
    <xf numFmtId="0" fontId="6" fillId="0" borderId="0" xfId="2" applyAlignment="1">
      <alignment horizontal="center" vertical="top" wrapText="1"/>
    </xf>
    <xf numFmtId="0" fontId="6" fillId="0" borderId="0" xfId="2" applyAlignment="1">
      <alignment horizontal="left" vertical="top" wrapText="1"/>
    </xf>
    <xf numFmtId="49" fontId="6" fillId="0" borderId="0" xfId="2" applyNumberFormat="1" applyAlignment="1">
      <alignment horizontal="left" vertical="top" wrapText="1"/>
    </xf>
    <xf numFmtId="49" fontId="6" fillId="0" borderId="0" xfId="2" applyNumberFormat="1" applyAlignment="1">
      <alignment horizontal="center" vertical="top" wrapText="1"/>
    </xf>
    <xf numFmtId="0" fontId="2" fillId="0" borderId="0" xfId="2" applyFont="1" applyAlignment="1">
      <alignment vertical="top"/>
    </xf>
    <xf numFmtId="0" fontId="6" fillId="0" borderId="0" xfId="2" applyAlignment="1">
      <alignment horizontal="center" vertical="center" wrapText="1"/>
    </xf>
    <xf numFmtId="0" fontId="4" fillId="0" borderId="0" xfId="2" applyFont="1" applyAlignment="1">
      <alignment horizontal="center" vertical="center" wrapText="1"/>
    </xf>
    <xf numFmtId="0" fontId="6" fillId="0" borderId="0" xfId="2" applyBorder="1" applyAlignment="1">
      <alignment vertical="top" wrapText="1"/>
    </xf>
    <xf numFmtId="0" fontId="4" fillId="0" borderId="0" xfId="2" applyFont="1" applyAlignment="1">
      <alignment horizontal="center" wrapText="1"/>
    </xf>
    <xf numFmtId="0" fontId="6" fillId="0" borderId="0" xfId="2" applyBorder="1" applyAlignment="1">
      <alignment horizontal="left" vertical="top" wrapText="1"/>
    </xf>
    <xf numFmtId="49" fontId="6" fillId="0" borderId="0" xfId="2" applyNumberFormat="1" applyBorder="1" applyAlignment="1">
      <alignment horizontal="left" vertical="top" wrapText="1"/>
    </xf>
    <xf numFmtId="0" fontId="6" fillId="0" borderId="0" xfId="2" applyBorder="1" applyAlignment="1">
      <alignment horizontal="center" vertical="top"/>
    </xf>
    <xf numFmtId="0" fontId="5" fillId="0" borderId="0" xfId="2" applyFont="1" applyBorder="1" applyAlignment="1">
      <alignment vertical="top" wrapText="1"/>
    </xf>
    <xf numFmtId="0" fontId="6" fillId="0" borderId="0" xfId="2"/>
    <xf numFmtId="0" fontId="6" fillId="0" borderId="0" xfId="2" applyFont="1" applyBorder="1" applyAlignment="1">
      <alignment horizontal="center" vertical="center" wrapText="1"/>
    </xf>
    <xf numFmtId="0" fontId="6" fillId="0" borderId="0" xfId="2" applyFont="1" applyBorder="1" applyAlignment="1">
      <alignment vertical="top" wrapText="1"/>
    </xf>
    <xf numFmtId="0" fontId="6" fillId="0" borderId="0" xfId="2" applyFont="1" applyBorder="1" applyAlignment="1">
      <alignment horizontal="center" vertical="top" wrapText="1"/>
    </xf>
    <xf numFmtId="0" fontId="4" fillId="0" borderId="0" xfId="2" applyFont="1" applyBorder="1" applyAlignment="1">
      <alignment horizontal="center" vertical="center"/>
    </xf>
    <xf numFmtId="0" fontId="6" fillId="0" borderId="0" xfId="2" applyBorder="1"/>
    <xf numFmtId="0" fontId="6" fillId="0" borderId="0" xfId="2" applyBorder="1" applyAlignment="1">
      <alignment vertical="center"/>
    </xf>
    <xf numFmtId="176" fontId="6" fillId="0" borderId="0" xfId="2" applyNumberFormat="1" applyBorder="1" applyAlignment="1">
      <alignment horizontal="center" vertical="center"/>
    </xf>
    <xf numFmtId="0" fontId="6" fillId="0" borderId="0" xfId="2" applyFont="1" applyBorder="1" applyAlignment="1">
      <alignment vertical="center" wrapText="1"/>
    </xf>
    <xf numFmtId="49" fontId="6" fillId="0" borderId="0" xfId="2" applyNumberFormat="1" applyFont="1" applyBorder="1" applyAlignment="1">
      <alignment horizontal="left" vertical="top" wrapText="1"/>
    </xf>
    <xf numFmtId="176" fontId="6" fillId="0" borderId="0" xfId="2" quotePrefix="1" applyNumberFormat="1" applyFont="1" applyBorder="1" applyAlignment="1">
      <alignment horizontal="center" vertical="center"/>
    </xf>
    <xf numFmtId="0" fontId="6" fillId="0" borderId="0" xfId="2" applyFill="1" applyBorder="1" applyAlignment="1">
      <alignment vertical="top" wrapText="1"/>
    </xf>
    <xf numFmtId="0" fontId="6" fillId="0" borderId="0" xfId="2" applyFont="1" applyBorder="1"/>
    <xf numFmtId="0" fontId="4" fillId="0" borderId="0" xfId="2" applyFont="1" applyBorder="1" applyAlignment="1">
      <alignment horizontal="center" vertical="top"/>
    </xf>
    <xf numFmtId="0" fontId="4" fillId="0" borderId="0" xfId="2" applyFont="1" applyBorder="1" applyAlignment="1">
      <alignment horizontal="left" vertical="top" wrapText="1"/>
    </xf>
    <xf numFmtId="49" fontId="4" fillId="0" borderId="0" xfId="2" applyNumberFormat="1" applyFont="1" applyBorder="1" applyAlignment="1">
      <alignment horizontal="left" vertical="top" wrapText="1"/>
    </xf>
    <xf numFmtId="49" fontId="4" fillId="0" borderId="0" xfId="2" applyNumberFormat="1" applyFont="1" applyBorder="1" applyAlignment="1">
      <alignment horizontal="center" vertical="top" wrapText="1"/>
    </xf>
    <xf numFmtId="0" fontId="4" fillId="0" borderId="0" xfId="2" applyFont="1" applyBorder="1" applyAlignment="1">
      <alignment horizontal="center" vertical="top" wrapText="1"/>
    </xf>
    <xf numFmtId="0" fontId="4" fillId="0" borderId="0" xfId="2" applyFont="1" applyBorder="1" applyAlignment="1">
      <alignment horizontal="center"/>
    </xf>
    <xf numFmtId="0" fontId="4" fillId="0" borderId="0" xfId="2" applyFont="1" applyBorder="1" applyAlignment="1">
      <alignment horizontal="center" wrapText="1"/>
    </xf>
    <xf numFmtId="0" fontId="4" fillId="0" borderId="0" xfId="2" applyFont="1" applyBorder="1" applyAlignment="1">
      <alignment horizontal="center" textRotation="180" wrapText="1"/>
    </xf>
    <xf numFmtId="0" fontId="4" fillId="0" borderId="0" xfId="2" applyFont="1" applyBorder="1" applyAlignment="1">
      <alignment horizontal="center" vertical="center" textRotation="180" wrapText="1"/>
    </xf>
    <xf numFmtId="0" fontId="6" fillId="2" borderId="0" xfId="0" applyFont="1" applyFill="1"/>
    <xf numFmtId="0" fontId="8" fillId="2" borderId="0" xfId="0" applyFont="1" applyFill="1"/>
    <xf numFmtId="0" fontId="1" fillId="0" borderId="0" xfId="1" applyFont="1" applyFill="1" applyBorder="1" applyAlignment="1" applyProtection="1">
      <alignment horizontal="center" vertical="top"/>
    </xf>
    <xf numFmtId="0" fontId="5" fillId="0" borderId="0" xfId="0" applyFont="1" applyFill="1" applyBorder="1" applyAlignment="1">
      <alignment vertical="top" wrapText="1"/>
    </xf>
    <xf numFmtId="0" fontId="3" fillId="0" borderId="0" xfId="1" applyFont="1" applyFill="1" applyBorder="1" applyAlignment="1" applyProtection="1">
      <alignment vertical="top"/>
    </xf>
    <xf numFmtId="49" fontId="0" fillId="0" borderId="0" xfId="0" applyNumberFormat="1" applyFill="1" applyBorder="1" applyAlignment="1">
      <alignment horizontal="left" vertical="top" wrapText="1"/>
    </xf>
    <xf numFmtId="0" fontId="0" fillId="0" borderId="0" xfId="0" applyFill="1" applyBorder="1" applyAlignment="1">
      <alignment horizontal="center" vertical="top"/>
    </xf>
    <xf numFmtId="0" fontId="0" fillId="0" borderId="0" xfId="0" applyFill="1" applyBorder="1" applyAlignment="1">
      <alignment horizontal="left" vertical="top" wrapText="1"/>
    </xf>
    <xf numFmtId="0" fontId="4" fillId="0" borderId="0" xfId="0" applyFont="1" applyFill="1" applyBorder="1" applyAlignment="1">
      <alignment horizontal="center" vertical="center"/>
    </xf>
    <xf numFmtId="0" fontId="4" fillId="0" borderId="1" xfId="0" applyFont="1" applyBorder="1" applyAlignment="1">
      <alignment horizontal="center" wrapText="1"/>
    </xf>
    <xf numFmtId="0" fontId="4" fillId="0" borderId="2" xfId="0" applyFont="1" applyBorder="1" applyAlignment="1">
      <alignment horizontal="center" vertical="center" textRotation="180" wrapText="1"/>
    </xf>
    <xf numFmtId="0" fontId="4" fillId="0" borderId="2" xfId="0" applyFont="1" applyBorder="1" applyAlignment="1">
      <alignment horizontal="center" wrapText="1"/>
    </xf>
    <xf numFmtId="0" fontId="4" fillId="0" borderId="2" xfId="0" applyFont="1" applyBorder="1" applyAlignment="1">
      <alignment horizontal="center"/>
    </xf>
    <xf numFmtId="49" fontId="4" fillId="0" borderId="2" xfId="0" applyNumberFormat="1" applyFont="1" applyBorder="1" applyAlignment="1">
      <alignment horizontal="left" vertical="top" wrapText="1"/>
    </xf>
    <xf numFmtId="0" fontId="4" fillId="0" borderId="2" xfId="0" applyFont="1" applyBorder="1" applyAlignment="1">
      <alignment horizontal="center" vertical="top" wrapText="1"/>
    </xf>
    <xf numFmtId="49" fontId="4" fillId="0" borderId="2" xfId="0" applyNumberFormat="1" applyFont="1" applyBorder="1" applyAlignment="1">
      <alignment horizontal="center" vertical="top" wrapText="1"/>
    </xf>
    <xf numFmtId="0" fontId="4" fillId="0" borderId="2" xfId="0" applyFont="1" applyBorder="1" applyAlignment="1">
      <alignment horizontal="left" vertical="top" wrapText="1"/>
    </xf>
    <xf numFmtId="0" fontId="4" fillId="0" borderId="2" xfId="0" applyFont="1" applyBorder="1" applyAlignment="1">
      <alignment horizontal="center" vertical="top"/>
    </xf>
    <xf numFmtId="0" fontId="4" fillId="0" borderId="3" xfId="0" applyFont="1" applyBorder="1" applyAlignment="1">
      <alignment horizontal="center" wrapText="1"/>
    </xf>
    <xf numFmtId="0" fontId="0" fillId="0" borderId="0" xfId="0" applyFill="1" applyBorder="1" applyAlignment="1">
      <alignment vertical="top" wrapText="1"/>
    </xf>
    <xf numFmtId="0" fontId="10" fillId="0" borderId="0" xfId="0" applyFont="1" applyFill="1" applyBorder="1" applyAlignment="1">
      <alignment horizontal="center" vertical="top" wrapText="1"/>
    </xf>
    <xf numFmtId="0" fontId="10" fillId="0" borderId="0" xfId="0" applyFont="1" applyFill="1" applyBorder="1" applyAlignment="1">
      <alignment vertical="top" wrapText="1"/>
    </xf>
    <xf numFmtId="0" fontId="11" fillId="0" borderId="0" xfId="0" applyFont="1" applyFill="1" applyBorder="1" applyAlignment="1">
      <alignment horizontal="left" vertical="top" wrapText="1"/>
    </xf>
    <xf numFmtId="0" fontId="6" fillId="0" borderId="0" xfId="2" applyFont="1" applyFill="1" applyBorder="1" applyAlignment="1">
      <alignment vertical="top" wrapText="1"/>
    </xf>
    <xf numFmtId="176" fontId="0" fillId="0" borderId="1" xfId="0" applyNumberFormat="1" applyFill="1" applyBorder="1" applyAlignment="1">
      <alignment horizontal="center" vertical="center"/>
    </xf>
    <xf numFmtId="0" fontId="4" fillId="0" borderId="2" xfId="0" applyFont="1" applyFill="1" applyBorder="1" applyAlignment="1">
      <alignment horizontal="center" vertical="center"/>
    </xf>
    <xf numFmtId="0" fontId="10" fillId="0" borderId="2" xfId="0" applyFont="1" applyFill="1" applyBorder="1" applyAlignment="1">
      <alignment horizontal="center" vertical="top" wrapText="1"/>
    </xf>
    <xf numFmtId="0" fontId="1" fillId="0" borderId="2" xfId="1" applyFill="1" applyBorder="1" applyAlignment="1" applyProtection="1">
      <alignment horizontal="center" vertical="top" wrapText="1"/>
    </xf>
    <xf numFmtId="0" fontId="10" fillId="0" borderId="2" xfId="0" applyFont="1" applyFill="1" applyBorder="1" applyAlignment="1">
      <alignment vertical="top" wrapText="1"/>
    </xf>
    <xf numFmtId="0" fontId="4" fillId="0" borderId="2" xfId="2" applyFont="1" applyFill="1" applyBorder="1" applyAlignment="1">
      <alignment vertical="top" wrapText="1"/>
    </xf>
    <xf numFmtId="0" fontId="1" fillId="0" borderId="2" xfId="1" applyFont="1" applyFill="1" applyBorder="1" applyAlignment="1" applyProtection="1">
      <alignment horizontal="center" vertical="top"/>
    </xf>
    <xf numFmtId="0" fontId="0" fillId="0" borderId="2" xfId="0" applyBorder="1"/>
    <xf numFmtId="0" fontId="5" fillId="0" borderId="2" xfId="0" applyFont="1" applyFill="1" applyBorder="1" applyAlignment="1">
      <alignment vertical="top" wrapText="1"/>
    </xf>
    <xf numFmtId="0" fontId="3" fillId="0" borderId="2" xfId="1" applyFont="1" applyFill="1" applyBorder="1" applyAlignment="1" applyProtection="1">
      <alignment vertical="top"/>
    </xf>
    <xf numFmtId="0" fontId="0" fillId="0" borderId="2" xfId="0" applyFill="1" applyBorder="1" applyAlignment="1">
      <alignment horizontal="center" vertical="top"/>
    </xf>
    <xf numFmtId="49" fontId="0" fillId="0" borderId="2" xfId="0" applyNumberFormat="1" applyFill="1" applyBorder="1" applyAlignment="1">
      <alignment horizontal="left" vertical="top" wrapText="1"/>
    </xf>
    <xf numFmtId="0" fontId="4" fillId="0" borderId="3" xfId="0" applyFont="1" applyFill="1" applyBorder="1" applyAlignment="1">
      <alignment horizontal="center" wrapText="1"/>
    </xf>
    <xf numFmtId="176" fontId="0" fillId="0" borderId="4" xfId="0" applyNumberFormat="1" applyFill="1" applyBorder="1" applyAlignment="1">
      <alignment horizontal="center" vertical="center"/>
    </xf>
    <xf numFmtId="0" fontId="4" fillId="0" borderId="5" xfId="0" applyFont="1" applyFill="1" applyBorder="1" applyAlignment="1">
      <alignment horizontal="center" wrapText="1"/>
    </xf>
    <xf numFmtId="176" fontId="0" fillId="0" borderId="6" xfId="0" applyNumberFormat="1" applyFill="1" applyBorder="1" applyAlignment="1">
      <alignment horizontal="center" vertical="center"/>
    </xf>
    <xf numFmtId="0" fontId="4" fillId="0" borderId="7" xfId="0" applyFont="1" applyFill="1" applyBorder="1" applyAlignment="1">
      <alignment horizontal="center" vertical="center"/>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1" fillId="0" borderId="7" xfId="1" applyFont="1" applyFill="1" applyBorder="1" applyAlignment="1" applyProtection="1">
      <alignment horizontal="center" vertical="top"/>
    </xf>
    <xf numFmtId="0" fontId="5" fillId="0" borderId="7" xfId="0" applyFont="1" applyFill="1" applyBorder="1" applyAlignment="1">
      <alignment vertical="top" wrapText="1"/>
    </xf>
    <xf numFmtId="0" fontId="3" fillId="0" borderId="7" xfId="1" applyFont="1" applyFill="1" applyBorder="1" applyAlignment="1" applyProtection="1">
      <alignment vertical="top"/>
    </xf>
    <xf numFmtId="0" fontId="0" fillId="0" borderId="7" xfId="0" applyFill="1" applyBorder="1" applyAlignment="1">
      <alignment horizontal="center" vertical="top"/>
    </xf>
    <xf numFmtId="49" fontId="0" fillId="0" borderId="7" xfId="0" applyNumberFormat="1" applyFill="1" applyBorder="1" applyAlignment="1">
      <alignment horizontal="left" vertical="top" wrapText="1"/>
    </xf>
    <xf numFmtId="0" fontId="4" fillId="0" borderId="8" xfId="0" applyFont="1" applyFill="1" applyBorder="1" applyAlignment="1">
      <alignment horizontal="center" wrapText="1"/>
    </xf>
    <xf numFmtId="0" fontId="0" fillId="0" borderId="2" xfId="0" applyFill="1" applyBorder="1"/>
    <xf numFmtId="0" fontId="1" fillId="0" borderId="2" xfId="1" applyFont="1" applyFill="1" applyBorder="1" applyAlignment="1" applyProtection="1">
      <alignment horizontal="center" vertical="top" wrapText="1"/>
    </xf>
    <xf numFmtId="0" fontId="10" fillId="0" borderId="0" xfId="0" applyFont="1" applyBorder="1" applyAlignment="1">
      <alignment horizontal="center" vertical="top"/>
    </xf>
    <xf numFmtId="0" fontId="0" fillId="0" borderId="0" xfId="0" applyBorder="1"/>
    <xf numFmtId="0" fontId="0" fillId="0" borderId="7" xfId="0" applyBorder="1"/>
    <xf numFmtId="0" fontId="6" fillId="0" borderId="0" xfId="0" applyFont="1" applyFill="1" applyBorder="1" applyAlignment="1">
      <alignment vertical="top" wrapText="1"/>
    </xf>
    <xf numFmtId="0" fontId="6" fillId="0" borderId="2" xfId="0" applyFont="1" applyFill="1" applyBorder="1" applyAlignment="1">
      <alignment horizontal="left" vertical="top" wrapText="1"/>
    </xf>
    <xf numFmtId="0" fontId="12" fillId="0" borderId="0" xfId="2" applyFont="1" applyFill="1" applyBorder="1" applyAlignment="1">
      <alignment vertical="top" wrapText="1"/>
    </xf>
    <xf numFmtId="0" fontId="10" fillId="3" borderId="0" xfId="2"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7" xfId="0" applyFont="1" applyFill="1" applyBorder="1" applyAlignment="1">
      <alignment horizontal="left" vertical="top" wrapText="1"/>
    </xf>
    <xf numFmtId="0" fontId="10" fillId="3" borderId="0" xfId="2" applyFont="1" applyFill="1" applyBorder="1" applyAlignment="1">
      <alignment vertical="top" wrapText="1"/>
    </xf>
    <xf numFmtId="0" fontId="12" fillId="0" borderId="7" xfId="2" applyFont="1" applyFill="1" applyBorder="1" applyAlignment="1">
      <alignment vertical="top" wrapText="1"/>
    </xf>
    <xf numFmtId="0" fontId="4" fillId="3" borderId="2" xfId="2" applyFont="1" applyFill="1" applyBorder="1" applyAlignment="1">
      <alignment horizontal="left" vertical="top" wrapText="1"/>
    </xf>
    <xf numFmtId="0" fontId="6" fillId="3" borderId="0" xfId="2" applyFont="1" applyFill="1" applyBorder="1" applyAlignment="1">
      <alignment vertical="top" wrapText="1"/>
    </xf>
    <xf numFmtId="49" fontId="6" fillId="0" borderId="2" xfId="0" applyNumberFormat="1" applyFont="1" applyFill="1" applyBorder="1" applyAlignment="1">
      <alignment horizontal="left" vertical="top" wrapText="1"/>
    </xf>
    <xf numFmtId="49" fontId="6" fillId="0" borderId="0" xfId="0" applyNumberFormat="1" applyFont="1" applyFill="1" applyBorder="1" applyAlignment="1">
      <alignment horizontal="left" vertical="top" wrapText="1"/>
    </xf>
    <xf numFmtId="49" fontId="6" fillId="0" borderId="2" xfId="0" applyNumberFormat="1" applyFont="1" applyFill="1" applyBorder="1" applyAlignment="1">
      <alignment vertical="top" wrapText="1"/>
    </xf>
    <xf numFmtId="0" fontId="6" fillId="0" borderId="2" xfId="0" applyFont="1" applyFill="1" applyBorder="1" applyAlignment="1">
      <alignment vertical="top" wrapText="1"/>
    </xf>
    <xf numFmtId="49" fontId="6" fillId="0" borderId="7" xfId="0" applyNumberFormat="1" applyFont="1" applyFill="1" applyBorder="1" applyAlignment="1">
      <alignment horizontal="left" vertical="top" wrapText="1"/>
    </xf>
    <xf numFmtId="0" fontId="4" fillId="3" borderId="0" xfId="0" applyFont="1" applyFill="1" applyBorder="1" applyAlignment="1">
      <alignment horizontal="center" vertical="center"/>
    </xf>
    <xf numFmtId="0" fontId="13" fillId="3" borderId="0" xfId="0" applyFont="1" applyFill="1" applyBorder="1" applyAlignment="1">
      <alignment horizontal="center" vertical="center"/>
    </xf>
  </cellXfs>
  <cellStyles count="3">
    <cellStyle name="Hyperlink" xfId="1" builtinId="8"/>
    <cellStyle name="Normal" xfId="0" builtinId="0"/>
    <cellStyle name="Normal 2"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final/2013Nov_HARM_FINALPROPOSAL_RIM_SECURE_kathleen_connor_Update%20Confidentiality%20Definition%20in%20the%20RIM_20131110000316.doc" TargetMode="External"/><Relationship Id="rId14" Type="http://schemas.openxmlformats.org/officeDocument/2006/relationships/hyperlink" Target="final/2013Nov_HARM_FINALPROPOSAL_RIM_SECURE_kathleen_connor_Update%20Confidentiality%20Definition%20in%20the%20RIM_20131110000316.doc" TargetMode="External"/><Relationship Id="rId15" Type="http://schemas.openxmlformats.org/officeDocument/2006/relationships/hyperlink" Target="final/2013Nov_HARM_FINALPROPOSAL_VOCAB_VOCAB_Wendy_Huang_VOCAB-CA201311-01_20131031102320.doc" TargetMode="External"/><Relationship Id="rId16" Type="http://schemas.openxmlformats.org/officeDocument/2006/relationships/hyperlink" Target="final/2013Nov_HARM_FINALPROPOSAL_VOCAB_VOCAB_Wendy_Huang_VOCAB-CA201311-01_20131031102320.doc" TargetMode="External"/><Relationship Id="rId17" Type="http://schemas.openxmlformats.org/officeDocument/2006/relationships/hyperlink" Target="final/2013Nov_HARM_FINALPROPOSAL_VOCAB_SECURE_kathleen_connor_v_Confidentiality%20isImmutable%20true_20131109233714.doc" TargetMode="External"/><Relationship Id="rId18" Type="http://schemas.openxmlformats.org/officeDocument/2006/relationships/hyperlink" Target="final/2013Nov_HARM_FINALPROPOSAL_VOCAB_SECURE_kathleen_connor_v_Confidentiality%20isImmutable%20true_20131109233714.doc" TargetMode="External"/><Relationship Id="rId19" Type="http://schemas.openxmlformats.org/officeDocument/2006/relationships/hyperlink" Target="final/2013Nov_HARM_FINALPROPOSAL_VOCAB_SECURE_kathleen_connor_Retire%20Deprecated%20Confidentiality%20Codes-value%20set_20131109233423.doc" TargetMode="External"/><Relationship Id="rId63" Type="http://schemas.openxmlformats.org/officeDocument/2006/relationships/hyperlink" Target="initial/2013Nov_HARM_INITIALPROPOSAL_VOCAB_PAFM_canada_5_LM4%20-%20Add%20usage%20to%20PAT%20definition_20131018145332.doc" TargetMode="External"/><Relationship Id="rId64" Type="http://schemas.openxmlformats.org/officeDocument/2006/relationships/hyperlink" Target="initial/2013Nov_HARM_INITIALPROPOSAL_VOCAB_PAFM_canada_5_LM4%20-%20Add%20usage%20to%20PAT%20definition_20131018145332.doc" TargetMode="External"/><Relationship Id="rId65" Type="http://schemas.openxmlformats.org/officeDocument/2006/relationships/hyperlink" Target="initial/2013Nov_HARM_INITIALPROPOSAL_VOCAB_CLINGENOMICS_canada_5_Additional%20RelationshipType%20codes%20and%20links_20131018170359.doc" TargetMode="External"/><Relationship Id="rId66" Type="http://schemas.openxmlformats.org/officeDocument/2006/relationships/hyperlink" Target="initial/2013Nov_HARM_INITIALPROPOSAL_VOCAB_CLINGENOMICS_canada_5_Additional%20RelationshipType%20codes%20and%20links_20131018170359.doc" TargetMode="External"/><Relationship Id="rId67" Type="http://schemas.openxmlformats.org/officeDocument/2006/relationships/hyperlink" Target="initial/2013Nov_HARM_INITIALPROPOSAL_VOCAB_MNM_w_beeler_ActRelstionshipTypeRevision_20131020074935.xlsx" TargetMode="External"/><Relationship Id="rId50" Type="http://schemas.openxmlformats.org/officeDocument/2006/relationships/hyperlink" Target="initial/2013Nov_HARM_INITIALPROPOSAL_VOCAB_ORDERS_Wendy_Huang_MG-CA201311-01_20131013231412.doc" TargetMode="External"/><Relationship Id="rId51" Type="http://schemas.openxmlformats.org/officeDocument/2006/relationships/hyperlink" Target="initial/2013Nov_HARM_INITIALPROPOSAL_VOCAB_SECURE_kathleen_connor_Harmonize%20Confidentiality%20Definitions_20131020171042.doc" TargetMode="External"/><Relationship Id="rId52" Type="http://schemas.openxmlformats.org/officeDocument/2006/relationships/hyperlink" Target="final/2013Nov_HARM_FINALPROPOSAL_VOCAB_SECURE_kathleen_connor_Harmonize%20Confidentiality%20Definitions_20131110132816.doc" TargetMode="External"/><Relationship Id="rId53" Type="http://schemas.openxmlformats.org/officeDocument/2006/relationships/hyperlink" Target="initial/2013Nov_HARM_INITIALPROPOSAL_VOCAB_SECURE_kathleen_connor_Retire%20Deprecated%20Confidentiality%20Codes%20v3_20131020232132.doc" TargetMode="External"/><Relationship Id="rId54" Type="http://schemas.openxmlformats.org/officeDocument/2006/relationships/hyperlink" Target="initial/2013Nov_HARM_INITIALPROPOSAL_VOCAB_SECURE_kathleen_connor_Retire%20Deprecated%20Confidentiality%20Codes%20v3_20131020232132.doc" TargetMode="External"/><Relationship Id="rId55" Type="http://schemas.openxmlformats.org/officeDocument/2006/relationships/hyperlink" Target="initial/2013Nov_HARM_INITIALPROPOSAL_VOCAB_SECURE_kathleen_connor_v_Confidentiality%20_isImmutable_=True%20_20131020183043.doc" TargetMode="External"/><Relationship Id="rId56" Type="http://schemas.openxmlformats.org/officeDocument/2006/relationships/hyperlink" Target="initial/2013Nov_HARM_INITIALPROPOSAL_VOCAB_SECURE_kathleen_connor_v_Confidentiality%20_isImmutable_=True%20_20131020183043.doc" TargetMode="External"/><Relationship Id="rId57" Type="http://schemas.openxmlformats.org/officeDocument/2006/relationships/hyperlink" Target="final/2013Nov_HARM_FINALPROPOSAL_VOCAB_MNM_canada_5_Add%20GRP%20determinerCode_20131110145449.doc" TargetMode="External"/><Relationship Id="rId58" Type="http://schemas.openxmlformats.org/officeDocument/2006/relationships/hyperlink" Target="final/2013Nov_HARM_FINALPROPOSAL_VOCAB_MNM_canada_5_Add%20GRP%20determinerCode_20131110145449.doc" TargetMode="External"/><Relationship Id="rId59" Type="http://schemas.openxmlformats.org/officeDocument/2006/relationships/hyperlink" Target="final/2013Nov_HARM_FINALPROPOSAL_VOCAB_MNM_canada_5_Vocab%20clean-up%20from%20OWL%20analysis_20131110145519.doc" TargetMode="External"/><Relationship Id="rId40" Type="http://schemas.openxmlformats.org/officeDocument/2006/relationships/hyperlink" Target="initial/2013Nov_HARM_INITIALPROPOSAL_VOCAB_MNM_canada_5_LM1%20-%20Add%20GRP%20determinerCode_20131018145007.doc" TargetMode="External"/><Relationship Id="rId41" Type="http://schemas.openxmlformats.org/officeDocument/2006/relationships/hyperlink" Target="initial/2013Nov_HARM_INITIALPROPOSAL_VOCAB_MNM_canada_5_LM2%20-%20Vocab%20clean-up%20from%20OWL%20analysis_20131018145058.doc" TargetMode="External"/><Relationship Id="rId42" Type="http://schemas.openxmlformats.org/officeDocument/2006/relationships/hyperlink" Target="initial/2013Nov_HARM_INITIALPROPOSAL_VOCAB_MNM_canada_5_LM2%20-%20Vocab%20clean-up%20from%20OWL%20analysis_20131018145058.doc" TargetMode="External"/><Relationship Id="rId43" Type="http://schemas.openxmlformats.org/officeDocument/2006/relationships/hyperlink" Target="initial/2013Nov_HARM_INITIALPROPOSAL_VOCAB_MNM_canada_5_LM3%20-%20Bind%20ContactRoleType_20131018145252.doc" TargetMode="External"/><Relationship Id="rId44" Type="http://schemas.openxmlformats.org/officeDocument/2006/relationships/hyperlink" Target="initial/2013Nov_HARM_INITIALPROPOSAL_VOCAB_MNM_canada_5_LM3%20-%20Bind%20ContactRoleType_20131018145252.doc" TargetMode="External"/><Relationship Id="rId45" Type="http://schemas.openxmlformats.org/officeDocument/2006/relationships/hyperlink" Target="initial/2013Nov_HARM_INITIALPROPOSAL_VOCAB_ORDERS_Jean_Duteau1_Nutrition%20and%20Drug%20Patient%20Preferences_20131010194434.doc" TargetMode="External"/><Relationship Id="rId46" Type="http://schemas.openxmlformats.org/officeDocument/2006/relationships/hyperlink" Target="initial/2013Nov_HARM_INITIALPROPOSAL_VOCAB_ORDERS_Jean_Duteau1_Nutrition%20and%20Drug%20Patient%20Preferences_20131010194434.doc" TargetMode="External"/><Relationship Id="rId47" Type="http://schemas.openxmlformats.org/officeDocument/2006/relationships/hyperlink" Target="initial/2013Nov_HARM_INITIALPROPOSAL_VOCAB_ORDERS_robert_hausam_ObservationInterpretation_Synergy_Susceptibility_20131020235717.doc" TargetMode="External"/><Relationship Id="rId48" Type="http://schemas.openxmlformats.org/officeDocument/2006/relationships/hyperlink" Target="initial/2013Nov_HARM_INITIALPROPOSAL_VOCAB_ORDERS_robert_hausam_ObservationInterpretation_Synergy_Susceptibility_20131020235717.doc" TargetMode="External"/><Relationship Id="rId49" Type="http://schemas.openxmlformats.org/officeDocument/2006/relationships/hyperlink" Target="initial/2013Nov_HARM_INITIALPROPOSAL_VOCAB_ORDERS_Wendy_Huang_MG-CA201311-01_20131013231412.doc" TargetMode="External"/><Relationship Id="rId1" Type="http://schemas.openxmlformats.org/officeDocument/2006/relationships/hyperlink" Target="final/2013Nov_HARM_FINALPROPOSAL_VOCAB_ORDERS_robert_hausam_Correct%20ObservationInterpretation%20Codes_20131021053400.doc" TargetMode="External"/><Relationship Id="rId2" Type="http://schemas.openxmlformats.org/officeDocument/2006/relationships/hyperlink" Target="final/2013Nov_HARM_FINALPROPOSAL_VOCAB_ORDERS_robert_hausam_Correct%20ObservationInterpretation%20Codes_20131021053400.doc" TargetMode="External"/><Relationship Id="rId3" Type="http://schemas.openxmlformats.org/officeDocument/2006/relationships/hyperlink" Target="initial/2013Nov_HARM_INITIALPROPOSAL_VOCAB_INM_Wendy_Huang_InM-CA201311-01_20131003121537.doc" TargetMode="External"/><Relationship Id="rId4" Type="http://schemas.openxmlformats.org/officeDocument/2006/relationships/hyperlink" Target="initial/2013Nov_HARM_INITIALPROPOSAL_VOCAB_INM_Wendy_Huang_InM-CA201311-01_20131003121537.doc" TargetMode="External"/><Relationship Id="rId5" Type="http://schemas.openxmlformats.org/officeDocument/2006/relationships/hyperlink" Target="initial/2013Nov_HARM_INITIALPROPOSAL_VOCAB_MNM_w_beeler_ActRelstionshipTypeRevision_20131020074754.docx" TargetMode="External"/><Relationship Id="rId6" Type="http://schemas.openxmlformats.org/officeDocument/2006/relationships/hyperlink" Target="initial/2013Nov_HARM_INITIALPROPOSAL_VOCAB_MNM_w_beeler_ActRelstionshipTypeRevision_20131020074754.docx" TargetMode="External"/><Relationship Id="rId7" Type="http://schemas.openxmlformats.org/officeDocument/2006/relationships/hyperlink" Target="initial/2013Nov_HARM_INITIALPROPOSAL_VOCAB_PAFM_Wendy_Huang_PA-201311-01_20130925155429.doc" TargetMode="External"/><Relationship Id="rId8" Type="http://schemas.openxmlformats.org/officeDocument/2006/relationships/hyperlink" Target="initial/2013Nov_HARM_INITIALPROPOSAL_VOCAB_PAFM_Wendy_Huang_PA-201311-01_20130925155429.doc" TargetMode="External"/><Relationship Id="rId9" Type="http://schemas.openxmlformats.org/officeDocument/2006/relationships/hyperlink" Target="initial/2013Nov_HARM_INITIALPROPOSAL_VOCAB_SECURE_kathleen_connor_Add%20two%20Purpose%20of%20Use%20codes%20to%20ActReason_20131020190715.doc" TargetMode="External"/><Relationship Id="rId30" Type="http://schemas.openxmlformats.org/officeDocument/2006/relationships/hyperlink" Target="final/2013Nov_HARM_FINALPROPOSAL_VOCAB_MNM_canada_5_Additional%20RelationshipType%20codes%20and%20links_20131110145656.doc" TargetMode="External"/><Relationship Id="rId31" Type="http://schemas.openxmlformats.org/officeDocument/2006/relationships/hyperlink" Target="final/2013Nov_HARM_FINALPROPOSAL_VOCAB_MNM_canada_5_Add%20usage%20to%20PAT%20definition_20131110145631.doc" TargetMode="External"/><Relationship Id="rId32" Type="http://schemas.openxmlformats.org/officeDocument/2006/relationships/hyperlink" Target="final/2013Nov_HARM_FINALPROPOSAL_VOCAB_MNM_canada_5_Add%20usage%20to%20PAT%20definition_20131110145631.doc" TargetMode="External"/><Relationship Id="rId33" Type="http://schemas.openxmlformats.org/officeDocument/2006/relationships/hyperlink" Target="final/2013Nov_HARM_FINALPROPOSAL_VOCAB_MEDREC_Wendy_Huang_PHARM-CA201311-01_20131030100558.doc" TargetMode="External"/><Relationship Id="rId34" Type="http://schemas.openxmlformats.org/officeDocument/2006/relationships/hyperlink" Target="final/2013Nov_HARM_FINALPROPOSAL_VOCAB_MEDREC_Wendy_Huang_PHARM-CA201311-01_20131030100558.doc" TargetMode="External"/><Relationship Id="rId35" Type="http://schemas.openxmlformats.org/officeDocument/2006/relationships/hyperlink" Target="initial/2013Nov_HARM_INITIALPROPOSAL_RIM_SECURE_kathleen_connor_Update%20Act%20and%20Role%20Confidentiality%20definitions_20131020233859.doc" TargetMode="External"/><Relationship Id="rId36" Type="http://schemas.openxmlformats.org/officeDocument/2006/relationships/hyperlink" Target="initial/2013Nov_HARM_INITIALPROPOSAL_RIM_SECURE_kathleen_connor_Update%20Act%20and%20Role%20Confidentiality%20definitions_20131020233859.doc" TargetMode="External"/><Relationship Id="rId37" Type="http://schemas.openxmlformats.org/officeDocument/2006/relationships/hyperlink" Target="initial/2013Nov_HARM_INITIALPROPOSAL_VOCAB_MEDREC_Wendy_Huang_PHARM-CA201311-01_20131018143402.doc" TargetMode="External"/><Relationship Id="rId38" Type="http://schemas.openxmlformats.org/officeDocument/2006/relationships/hyperlink" Target="initial/2013Nov_HARM_INITIALPROPOSAL_VOCAB_MEDREC_Wendy_Huang_PHARM-CA201311-01_20131018143402.doc" TargetMode="External"/><Relationship Id="rId39" Type="http://schemas.openxmlformats.org/officeDocument/2006/relationships/hyperlink" Target="initial/2013Nov_HARM_INITIALPROPOSAL_VOCAB_MNM_canada_5_LM1%20-%20Add%20GRP%20determinerCode_20131018145007.doc" TargetMode="External"/><Relationship Id="rId20" Type="http://schemas.openxmlformats.org/officeDocument/2006/relationships/hyperlink" Target="final/2013Nov_HARM_FINALPROPOSAL_VOCAB_SECURE_kathleen_connor_Retire%20Deprecated%20Confidentiality%20Codes-value%20set_20131109233423.doc" TargetMode="External"/><Relationship Id="rId21" Type="http://schemas.openxmlformats.org/officeDocument/2006/relationships/hyperlink" Target="final/2013Nov_HARM_FINALPROPOSAL_VOCAB_SECURE_kathleen_connor_Harmonize%20Confidentiality%20Vocabulary%20Definitions_20131109223923.doc" TargetMode="External"/><Relationship Id="rId22" Type="http://schemas.openxmlformats.org/officeDocument/2006/relationships/hyperlink" Target="final/2013Nov_HARM_FINALPROPOSAL_VOCAB_SECURE_kathleen_connor_Harmonize%20Confidentiality%20Vocabulary%20Definitions_20131109223923.doc" TargetMode="External"/><Relationship Id="rId23" Type="http://schemas.openxmlformats.org/officeDocument/2006/relationships/hyperlink" Target="final/2013Nov_HARM_FINALPROPOSAL_VOCAB_ORDERS_Wendy_Huang_MG-CA201311-01_20131031155027.doc" TargetMode="External"/><Relationship Id="rId24" Type="http://schemas.openxmlformats.org/officeDocument/2006/relationships/hyperlink" Target="final/2013Nov_HARM_FINALPROPOSAL_VOCAB_ORDERS_Wendy_Huang_MG-CA201311-01_20131031155027.doc" TargetMode="External"/><Relationship Id="rId25" Type="http://schemas.openxmlformats.org/officeDocument/2006/relationships/hyperlink" Target="final/2013Nov_HARM_FINALPROPOSAL_VOCAB_ORDERS_robert_hausam_ObservationInterpretation_Synergy_Susceptibility_20131111000158.doc" TargetMode="External"/><Relationship Id="rId26" Type="http://schemas.openxmlformats.org/officeDocument/2006/relationships/hyperlink" Target="final/2013Nov_HARM_FINALPROPOSAL_VOCAB_ORDERS_robert_hausam_ObservationInterpretation_Synergy_Susceptibility_20131111000158.doc" TargetMode="External"/><Relationship Id="rId27" Type="http://schemas.openxmlformats.org/officeDocument/2006/relationships/hyperlink" Target="final/2013Nov_HARM_FINALPROPOSAL_VOCAB_ORDERS_Jean_Duteau1_Nutrition%20and%20Drug%20Preferences_20131110005759.doc" TargetMode="External"/><Relationship Id="rId28" Type="http://schemas.openxmlformats.org/officeDocument/2006/relationships/hyperlink" Target="final/2013Nov_HARM_FINALPROPOSAL_VOCAB_ORDERS_Jean_Duteau1_Nutrition%20and%20Drug%20Preferences_20131110005759.doc" TargetMode="External"/><Relationship Id="rId29" Type="http://schemas.openxmlformats.org/officeDocument/2006/relationships/hyperlink" Target="final/2013Nov_HARM_FINALPROPOSAL_VOCAB_MNM_canada_5_Additional%20RelationshipType%20codes%20and%20links_20131110145656.doc" TargetMode="External"/><Relationship Id="rId60" Type="http://schemas.openxmlformats.org/officeDocument/2006/relationships/hyperlink" Target="final/2013Nov_HARM_FINALPROPOSAL_VOCAB_MNM_canada_5_Vocab%20clean-up%20from%20OWL%20analysis_20131110145519.doc" TargetMode="External"/><Relationship Id="rId61" Type="http://schemas.openxmlformats.org/officeDocument/2006/relationships/hyperlink" Target="final/2013Nov_HARM_FINALPROPOSAL_VOCAB_MNM_canada_5_Bind%20ContactRoleType_20131110145552.doc" TargetMode="External"/><Relationship Id="rId62" Type="http://schemas.openxmlformats.org/officeDocument/2006/relationships/hyperlink" Target="final/2013Nov_HARM_FINALPROPOSAL_VOCAB_MNM_canada_5_Bind%20ContactRoleType_20131110145552.doc" TargetMode="External"/><Relationship Id="rId10" Type="http://schemas.openxmlformats.org/officeDocument/2006/relationships/hyperlink" Target="initial/2013Nov_HARM_INITIALPROPOSAL_VOCAB_SECURE_kathleen_connor_Add%20two%20Purpose%20of%20Use%20codes%20to%20ActReason_20131020190715.doc" TargetMode="External"/><Relationship Id="rId11" Type="http://schemas.openxmlformats.org/officeDocument/2006/relationships/hyperlink" Target="final/2013Nov_HARM_FINALPROPOSAL_VOCAB_MNM_w_beeler_TechnicalCorrectionToFlawedDescriptiveMarkup_20131022071433.docx" TargetMode="External"/><Relationship Id="rId12" Type="http://schemas.openxmlformats.org/officeDocument/2006/relationships/hyperlink" Target="final/2013Nov_HARM_FINALPROPOSAL_VOCAB_MNM_w_beeler_TechnicalCorrectionToFlawedDescriptiveMarkup_20131022071433.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dimension ref="A1:U21"/>
  <sheetViews>
    <sheetView tabSelected="1" workbookViewId="0">
      <pane xSplit="5" ySplit="1" topLeftCell="F2" activePane="bottomRight" state="frozenSplit"/>
      <selection pane="topRight" activeCell="F1" sqref="F1"/>
      <selection pane="bottomLeft"/>
      <selection pane="bottomRight" activeCell="B1" sqref="B1"/>
    </sheetView>
  </sheetViews>
  <sheetFormatPr baseColWidth="10" defaultColWidth="11.5" defaultRowHeight="12" x14ac:dyDescent="0"/>
  <cols>
    <col min="1" max="1" width="7.5" style="4" customWidth="1"/>
    <col min="2" max="2" width="4.5" style="10" customWidth="1"/>
    <col min="3" max="4" width="3.5" style="5" customWidth="1"/>
    <col min="5" max="5" width="11.1640625" style="1" customWidth="1"/>
    <col min="6" max="6" width="25" style="1" customWidth="1"/>
    <col min="7" max="7" width="49.5" style="1" customWidth="1"/>
    <col min="8" max="8" width="79.5" style="10" customWidth="1"/>
    <col min="9" max="9" width="25.6640625" style="1" customWidth="1"/>
    <col min="10" max="10" width="35" style="1" customWidth="1"/>
    <col min="11" max="11" width="19.33203125" style="1" customWidth="1"/>
    <col min="12" max="12" width="99" style="2" customWidth="1"/>
    <col min="13" max="13" width="10.5" style="11" customWidth="1"/>
    <col min="14" max="14" width="10.5" style="4" customWidth="1"/>
    <col min="15" max="15" width="10.83203125" style="9" customWidth="1"/>
    <col min="16" max="16" width="32.1640625" style="11" customWidth="1"/>
    <col min="17" max="17" width="47.5" style="12" customWidth="1"/>
    <col min="18" max="18" width="12" style="4" customWidth="1"/>
    <col min="19" max="19" width="24.5" style="1" customWidth="1"/>
    <col min="20" max="20" width="18.6640625" style="1" customWidth="1"/>
    <col min="21" max="16384" width="11.5" style="1"/>
  </cols>
  <sheetData>
    <row r="1" spans="1:21" s="3" customFormat="1" ht="52.5" customHeight="1" thickBot="1">
      <c r="A1" s="60" t="s">
        <v>16</v>
      </c>
      <c r="B1" s="61" t="s">
        <v>11</v>
      </c>
      <c r="C1" s="61" t="s">
        <v>10</v>
      </c>
      <c r="D1" s="61" t="s">
        <v>12</v>
      </c>
      <c r="E1" s="62" t="s">
        <v>13</v>
      </c>
      <c r="F1" s="62" t="s">
        <v>2</v>
      </c>
      <c r="G1" s="62" t="s">
        <v>3</v>
      </c>
      <c r="H1" s="62" t="s">
        <v>18</v>
      </c>
      <c r="I1" s="62" t="s">
        <v>20</v>
      </c>
      <c r="J1" s="62" t="s">
        <v>21</v>
      </c>
      <c r="K1" s="62" t="s">
        <v>0</v>
      </c>
      <c r="L1" s="63" t="s">
        <v>4</v>
      </c>
      <c r="M1" s="64" t="s">
        <v>22</v>
      </c>
      <c r="N1" s="65" t="s">
        <v>6</v>
      </c>
      <c r="O1" s="66" t="s">
        <v>7</v>
      </c>
      <c r="P1" s="64" t="s">
        <v>8</v>
      </c>
      <c r="Q1" s="67" t="s">
        <v>9</v>
      </c>
      <c r="R1" s="68" t="s">
        <v>1</v>
      </c>
      <c r="S1" s="69" t="s">
        <v>19</v>
      </c>
    </row>
    <row r="2" spans="1:21" s="70" customFormat="1" ht="84">
      <c r="A2" s="75">
        <v>1005</v>
      </c>
      <c r="B2" s="76" t="s">
        <v>188</v>
      </c>
      <c r="C2" s="76" t="s">
        <v>41</v>
      </c>
      <c r="D2" s="76" t="s">
        <v>41</v>
      </c>
      <c r="E2" s="77" t="s">
        <v>23</v>
      </c>
      <c r="F2" s="78" t="s">
        <v>147</v>
      </c>
      <c r="G2" s="79" t="s">
        <v>31</v>
      </c>
      <c r="H2" s="80" t="s">
        <v>153</v>
      </c>
      <c r="I2" s="81" t="s">
        <v>30</v>
      </c>
      <c r="J2" s="82"/>
      <c r="K2" s="83" t="s">
        <v>82</v>
      </c>
      <c r="L2" s="84" t="s">
        <v>51</v>
      </c>
      <c r="M2" s="115" t="s">
        <v>158</v>
      </c>
      <c r="N2" s="85" t="s">
        <v>159</v>
      </c>
      <c r="O2" s="85" t="s">
        <v>160</v>
      </c>
      <c r="P2" s="86" t="s">
        <v>161</v>
      </c>
      <c r="Q2" s="86"/>
      <c r="R2" s="84"/>
      <c r="S2" s="87"/>
    </row>
    <row r="3" spans="1:21" s="70" customFormat="1" ht="68" customHeight="1">
      <c r="A3" s="88">
        <v>1010</v>
      </c>
      <c r="B3" s="59" t="s">
        <v>190</v>
      </c>
      <c r="C3" s="59" t="s">
        <v>41</v>
      </c>
      <c r="D3" s="59" t="s">
        <v>41</v>
      </c>
      <c r="E3" s="71" t="s">
        <v>23</v>
      </c>
      <c r="F3" s="72" t="s">
        <v>76</v>
      </c>
      <c r="G3" s="72" t="s">
        <v>130</v>
      </c>
      <c r="H3" s="74" t="s">
        <v>150</v>
      </c>
      <c r="I3" s="53" t="s">
        <v>75</v>
      </c>
      <c r="J3" s="53" t="s">
        <v>75</v>
      </c>
      <c r="K3" s="54" t="s">
        <v>129</v>
      </c>
      <c r="L3" s="55" t="s">
        <v>115</v>
      </c>
      <c r="M3" s="116" t="s">
        <v>158</v>
      </c>
      <c r="N3" s="57" t="s">
        <v>159</v>
      </c>
      <c r="O3" s="57" t="s">
        <v>160</v>
      </c>
      <c r="P3" s="56" t="s">
        <v>161</v>
      </c>
      <c r="Q3" s="56"/>
      <c r="R3" s="55" t="s">
        <v>48</v>
      </c>
      <c r="S3" s="89"/>
    </row>
    <row r="4" spans="1:21" s="6" customFormat="1" ht="52" customHeight="1">
      <c r="A4" s="88">
        <v>1015</v>
      </c>
      <c r="B4" s="59" t="s">
        <v>189</v>
      </c>
      <c r="C4" s="59" t="s">
        <v>41</v>
      </c>
      <c r="D4" s="59" t="s">
        <v>41</v>
      </c>
      <c r="E4" s="71" t="s">
        <v>23</v>
      </c>
      <c r="F4" s="72" t="s">
        <v>91</v>
      </c>
      <c r="G4" s="72" t="s">
        <v>92</v>
      </c>
      <c r="H4" s="74" t="s">
        <v>149</v>
      </c>
      <c r="I4" s="53" t="s">
        <v>90</v>
      </c>
      <c r="J4" s="53" t="s">
        <v>90</v>
      </c>
      <c r="K4" s="54" t="s">
        <v>131</v>
      </c>
      <c r="L4" s="55" t="s">
        <v>116</v>
      </c>
      <c r="M4" s="116" t="s">
        <v>158</v>
      </c>
      <c r="N4" s="57" t="s">
        <v>162</v>
      </c>
      <c r="O4" s="57" t="s">
        <v>160</v>
      </c>
      <c r="P4" s="56"/>
      <c r="Q4" s="56"/>
      <c r="R4" s="55" t="s">
        <v>55</v>
      </c>
      <c r="S4" s="89"/>
    </row>
    <row r="5" spans="1:21" s="6" customFormat="1" ht="228">
      <c r="A5" s="88">
        <v>1020</v>
      </c>
      <c r="B5" s="120" t="s">
        <v>191</v>
      </c>
      <c r="C5" s="59" t="s">
        <v>41</v>
      </c>
      <c r="D5" s="59"/>
      <c r="E5" s="71" t="s">
        <v>27</v>
      </c>
      <c r="F5" s="72" t="s">
        <v>42</v>
      </c>
      <c r="G5" s="72" t="s">
        <v>63</v>
      </c>
      <c r="H5" s="105" t="s">
        <v>148</v>
      </c>
      <c r="I5" s="53" t="s">
        <v>40</v>
      </c>
      <c r="J5" s="53" t="s">
        <v>40</v>
      </c>
      <c r="K5" s="54" t="s">
        <v>128</v>
      </c>
      <c r="L5" s="55" t="s">
        <v>113</v>
      </c>
      <c r="M5" s="116" t="s">
        <v>158</v>
      </c>
      <c r="N5" s="57" t="s">
        <v>162</v>
      </c>
      <c r="O5" s="57" t="s">
        <v>160</v>
      </c>
      <c r="P5" s="56"/>
      <c r="Q5" s="56"/>
      <c r="R5" s="55" t="s">
        <v>44</v>
      </c>
      <c r="S5" s="89"/>
      <c r="T5" s="70"/>
    </row>
    <row r="6" spans="1:21" s="6" customFormat="1" ht="72">
      <c r="A6" s="88">
        <v>2005</v>
      </c>
      <c r="B6" s="59" t="s">
        <v>178</v>
      </c>
      <c r="C6" s="59"/>
      <c r="D6" s="59"/>
      <c r="E6" s="71" t="s">
        <v>23</v>
      </c>
      <c r="F6" s="72" t="s">
        <v>65</v>
      </c>
      <c r="G6" s="72" t="s">
        <v>66</v>
      </c>
      <c r="H6" s="111" t="s">
        <v>112</v>
      </c>
      <c r="I6" s="53" t="s">
        <v>64</v>
      </c>
      <c r="J6" s="53" t="s">
        <v>64</v>
      </c>
      <c r="K6" s="54" t="s">
        <v>132</v>
      </c>
      <c r="L6" s="55" t="s">
        <v>117</v>
      </c>
      <c r="M6" s="116" t="s">
        <v>158</v>
      </c>
      <c r="N6" s="57" t="s">
        <v>159</v>
      </c>
      <c r="O6" s="57" t="s">
        <v>160</v>
      </c>
      <c r="P6" s="56" t="s">
        <v>161</v>
      </c>
      <c r="Q6" s="56"/>
      <c r="R6" s="55" t="s">
        <v>45</v>
      </c>
      <c r="S6" s="89"/>
      <c r="T6" s="70"/>
    </row>
    <row r="7" spans="1:21" s="6" customFormat="1" ht="25" thickBot="1">
      <c r="A7" s="90">
        <v>2010</v>
      </c>
      <c r="B7" s="91" t="s">
        <v>179</v>
      </c>
      <c r="C7" s="91"/>
      <c r="D7" s="91" t="s">
        <v>41</v>
      </c>
      <c r="E7" s="92" t="s">
        <v>23</v>
      </c>
      <c r="F7" s="93" t="s">
        <v>80</v>
      </c>
      <c r="G7" s="93" t="s">
        <v>81</v>
      </c>
      <c r="H7" s="112" t="s">
        <v>105</v>
      </c>
      <c r="I7" s="94" t="s">
        <v>79</v>
      </c>
      <c r="J7" s="94" t="s">
        <v>79</v>
      </c>
      <c r="K7" s="95" t="s">
        <v>133</v>
      </c>
      <c r="L7" s="96" t="s">
        <v>118</v>
      </c>
      <c r="M7" s="119" t="s">
        <v>158</v>
      </c>
      <c r="N7" s="97" t="s">
        <v>162</v>
      </c>
      <c r="O7" s="97" t="s">
        <v>175</v>
      </c>
      <c r="P7" s="98"/>
      <c r="Q7" s="98" t="s">
        <v>171</v>
      </c>
      <c r="R7" s="96" t="s">
        <v>50</v>
      </c>
      <c r="S7" s="99"/>
      <c r="T7" s="70"/>
    </row>
    <row r="8" spans="1:21" s="6" customFormat="1" ht="24">
      <c r="A8" s="75">
        <v>2015</v>
      </c>
      <c r="B8" s="76" t="s">
        <v>180</v>
      </c>
      <c r="C8" s="76"/>
      <c r="D8" s="76" t="s">
        <v>41</v>
      </c>
      <c r="E8" s="77" t="s">
        <v>28</v>
      </c>
      <c r="F8" s="79" t="s">
        <v>69</v>
      </c>
      <c r="G8" s="79" t="s">
        <v>70</v>
      </c>
      <c r="H8" s="106" t="s">
        <v>151</v>
      </c>
      <c r="I8" s="81" t="s">
        <v>68</v>
      </c>
      <c r="J8" s="82"/>
      <c r="K8" s="83" t="s">
        <v>67</v>
      </c>
      <c r="L8" s="84" t="s">
        <v>46</v>
      </c>
      <c r="M8" s="117" t="s">
        <v>158</v>
      </c>
      <c r="N8" s="118" t="s">
        <v>162</v>
      </c>
      <c r="O8" s="85" t="s">
        <v>169</v>
      </c>
      <c r="P8" s="100"/>
      <c r="Q8" s="101"/>
      <c r="R8" s="84"/>
      <c r="S8" s="87"/>
      <c r="T8" s="70"/>
    </row>
    <row r="9" spans="1:21" s="6" customFormat="1" ht="192" customHeight="1">
      <c r="A9" s="88">
        <v>2020</v>
      </c>
      <c r="B9" s="59" t="s">
        <v>181</v>
      </c>
      <c r="C9" s="59"/>
      <c r="D9" s="59" t="s">
        <v>41</v>
      </c>
      <c r="E9" s="71" t="s">
        <v>24</v>
      </c>
      <c r="F9" s="72" t="s">
        <v>88</v>
      </c>
      <c r="G9" s="72" t="s">
        <v>89</v>
      </c>
      <c r="H9" s="107" t="s">
        <v>106</v>
      </c>
      <c r="I9" s="53" t="s">
        <v>103</v>
      </c>
      <c r="J9" s="53" t="s">
        <v>137</v>
      </c>
      <c r="K9" s="54" t="s">
        <v>87</v>
      </c>
      <c r="L9" s="55" t="s">
        <v>122</v>
      </c>
      <c r="M9" s="116" t="s">
        <v>158</v>
      </c>
      <c r="N9" s="57" t="s">
        <v>162</v>
      </c>
      <c r="O9" s="57" t="s">
        <v>169</v>
      </c>
      <c r="P9" s="56"/>
      <c r="Q9" s="56"/>
      <c r="R9" s="55" t="s">
        <v>54</v>
      </c>
      <c r="S9" s="89"/>
      <c r="T9" s="70"/>
    </row>
    <row r="10" spans="1:21" s="6" customFormat="1" ht="84">
      <c r="A10" s="88">
        <v>2025</v>
      </c>
      <c r="B10" s="59" t="s">
        <v>182</v>
      </c>
      <c r="C10" s="59"/>
      <c r="D10" s="59" t="s">
        <v>41</v>
      </c>
      <c r="E10" s="71" t="s">
        <v>24</v>
      </c>
      <c r="F10" s="72" t="s">
        <v>61</v>
      </c>
      <c r="G10" s="72" t="s">
        <v>62</v>
      </c>
      <c r="H10" s="108" t="s">
        <v>107</v>
      </c>
      <c r="I10" s="102" t="s">
        <v>35</v>
      </c>
      <c r="J10" s="8" t="s">
        <v>35</v>
      </c>
      <c r="K10" s="54" t="s">
        <v>60</v>
      </c>
      <c r="L10" s="55" t="s">
        <v>43</v>
      </c>
      <c r="M10" s="116" t="s">
        <v>158</v>
      </c>
      <c r="N10" s="57"/>
      <c r="O10" s="57" t="s">
        <v>167</v>
      </c>
      <c r="P10" s="56"/>
      <c r="Q10" s="56" t="s">
        <v>173</v>
      </c>
      <c r="R10" s="55"/>
      <c r="S10" s="89"/>
      <c r="T10" s="70"/>
    </row>
    <row r="11" spans="1:21" s="6" customFormat="1" ht="84">
      <c r="A11" s="88">
        <v>2030</v>
      </c>
      <c r="B11" s="59" t="s">
        <v>180</v>
      </c>
      <c r="C11" s="59"/>
      <c r="D11" s="59" t="s">
        <v>41</v>
      </c>
      <c r="E11" s="71" t="s">
        <v>24</v>
      </c>
      <c r="F11" s="72" t="s">
        <v>85</v>
      </c>
      <c r="G11" s="72" t="s">
        <v>86</v>
      </c>
      <c r="H11" s="73" t="s">
        <v>152</v>
      </c>
      <c r="I11" s="53" t="s">
        <v>84</v>
      </c>
      <c r="J11" s="53" t="s">
        <v>84</v>
      </c>
      <c r="K11" s="54" t="s">
        <v>83</v>
      </c>
      <c r="L11" s="55" t="s">
        <v>121</v>
      </c>
      <c r="M11" s="116" t="s">
        <v>158</v>
      </c>
      <c r="N11" s="57" t="s">
        <v>159</v>
      </c>
      <c r="O11" s="57" t="s">
        <v>169</v>
      </c>
      <c r="P11" s="56"/>
      <c r="Q11" s="56"/>
      <c r="R11" s="55" t="s">
        <v>53</v>
      </c>
      <c r="S11" s="89"/>
      <c r="T11" s="70">
        <v>1</v>
      </c>
    </row>
    <row r="12" spans="1:21" s="6" customFormat="1" ht="60">
      <c r="A12" s="88">
        <v>2035</v>
      </c>
      <c r="B12" s="59" t="s">
        <v>183</v>
      </c>
      <c r="C12" s="59"/>
      <c r="D12" s="59" t="s">
        <v>41</v>
      </c>
      <c r="E12" s="71" t="s">
        <v>24</v>
      </c>
      <c r="F12" s="72" t="s">
        <v>33</v>
      </c>
      <c r="G12" s="72" t="s">
        <v>34</v>
      </c>
      <c r="H12" s="109" t="s">
        <v>106</v>
      </c>
      <c r="I12" s="53" t="s">
        <v>32</v>
      </c>
      <c r="J12" s="53" t="s">
        <v>32</v>
      </c>
      <c r="K12" s="54" t="s">
        <v>136</v>
      </c>
      <c r="L12" s="55" t="s">
        <v>120</v>
      </c>
      <c r="M12" s="116" t="s">
        <v>158</v>
      </c>
      <c r="N12" s="57" t="s">
        <v>170</v>
      </c>
      <c r="O12" s="57" t="s">
        <v>167</v>
      </c>
      <c r="P12" s="56"/>
      <c r="Q12" s="56" t="s">
        <v>177</v>
      </c>
      <c r="R12" s="55" t="s">
        <v>52</v>
      </c>
      <c r="S12" s="89"/>
      <c r="T12" s="70">
        <v>2</v>
      </c>
      <c r="U12" s="6" t="str">
        <f>IF(T11=T12,"same","diff")</f>
        <v>diff</v>
      </c>
    </row>
    <row r="13" spans="1:21" s="6" customFormat="1" ht="24">
      <c r="A13" s="88">
        <v>2040</v>
      </c>
      <c r="B13" s="59" t="s">
        <v>184</v>
      </c>
      <c r="C13" s="59"/>
      <c r="D13" s="59" t="s">
        <v>41</v>
      </c>
      <c r="E13" s="71" t="s">
        <v>25</v>
      </c>
      <c r="F13" s="72" t="s">
        <v>36</v>
      </c>
      <c r="G13" s="72" t="s">
        <v>37</v>
      </c>
      <c r="H13" s="109" t="s">
        <v>106</v>
      </c>
      <c r="I13" s="53" t="s">
        <v>94</v>
      </c>
      <c r="J13" s="103"/>
      <c r="K13" s="54" t="s">
        <v>93</v>
      </c>
      <c r="L13" s="55" t="s">
        <v>56</v>
      </c>
      <c r="M13" s="56" t="s">
        <v>158</v>
      </c>
      <c r="N13" s="57" t="s">
        <v>159</v>
      </c>
      <c r="O13" s="57" t="s">
        <v>169</v>
      </c>
      <c r="P13" s="56" t="s">
        <v>161</v>
      </c>
      <c r="Q13" s="58"/>
      <c r="R13" s="55"/>
      <c r="S13" s="89"/>
      <c r="T13" s="70"/>
    </row>
    <row r="14" spans="1:21" s="6" customFormat="1" ht="25" thickBot="1">
      <c r="A14" s="90">
        <v>2045</v>
      </c>
      <c r="B14" s="91" t="s">
        <v>180</v>
      </c>
      <c r="C14" s="91"/>
      <c r="D14" s="91" t="s">
        <v>41</v>
      </c>
      <c r="E14" s="92" t="s">
        <v>29</v>
      </c>
      <c r="F14" s="93" t="s">
        <v>73</v>
      </c>
      <c r="G14" s="93" t="s">
        <v>74</v>
      </c>
      <c r="H14" s="110" t="s">
        <v>106</v>
      </c>
      <c r="I14" s="94" t="s">
        <v>72</v>
      </c>
      <c r="J14" s="94" t="s">
        <v>72</v>
      </c>
      <c r="K14" s="95" t="s">
        <v>71</v>
      </c>
      <c r="L14" s="96" t="s">
        <v>114</v>
      </c>
      <c r="M14" s="119" t="s">
        <v>158</v>
      </c>
      <c r="N14" s="97" t="s">
        <v>159</v>
      </c>
      <c r="O14" s="97" t="s">
        <v>169</v>
      </c>
      <c r="P14" s="98" t="s">
        <v>161</v>
      </c>
      <c r="Q14" s="98"/>
      <c r="R14" s="96" t="s">
        <v>47</v>
      </c>
      <c r="S14" s="99"/>
      <c r="T14" s="70"/>
    </row>
    <row r="15" spans="1:21" s="6" customFormat="1" ht="228">
      <c r="A15" s="75">
        <v>2060</v>
      </c>
      <c r="B15" s="76" t="s">
        <v>180</v>
      </c>
      <c r="C15" s="76"/>
      <c r="D15" s="76" t="s">
        <v>41</v>
      </c>
      <c r="E15" s="77" t="s">
        <v>27</v>
      </c>
      <c r="F15" s="79" t="s">
        <v>97</v>
      </c>
      <c r="G15" s="79" t="s">
        <v>98</v>
      </c>
      <c r="H15" s="113" t="s">
        <v>154</v>
      </c>
      <c r="I15" s="81" t="s">
        <v>26</v>
      </c>
      <c r="J15" s="81" t="s">
        <v>26</v>
      </c>
      <c r="K15" s="83" t="s">
        <v>138</v>
      </c>
      <c r="L15" s="84" t="s">
        <v>124</v>
      </c>
      <c r="M15" s="115" t="s">
        <v>158</v>
      </c>
      <c r="N15" s="85" t="s">
        <v>162</v>
      </c>
      <c r="O15" s="85" t="s">
        <v>163</v>
      </c>
      <c r="P15" s="86"/>
      <c r="Q15" s="86"/>
      <c r="R15" s="84" t="s">
        <v>123</v>
      </c>
      <c r="S15" s="87"/>
      <c r="T15" s="70"/>
    </row>
    <row r="16" spans="1:21" s="6" customFormat="1" ht="30">
      <c r="A16" s="88">
        <v>2065</v>
      </c>
      <c r="B16" s="121" t="s">
        <v>185</v>
      </c>
      <c r="C16" s="59"/>
      <c r="D16" s="59" t="s">
        <v>41</v>
      </c>
      <c r="E16" s="71" t="s">
        <v>27</v>
      </c>
      <c r="F16" s="72" t="s">
        <v>96</v>
      </c>
      <c r="G16" s="72" t="s">
        <v>96</v>
      </c>
      <c r="H16" s="109" t="s">
        <v>106</v>
      </c>
      <c r="I16" s="53" t="s">
        <v>38</v>
      </c>
      <c r="J16" s="103"/>
      <c r="K16" s="54" t="s">
        <v>95</v>
      </c>
      <c r="L16" s="55" t="s">
        <v>57</v>
      </c>
      <c r="M16" s="116" t="s">
        <v>164</v>
      </c>
      <c r="N16" s="57"/>
      <c r="O16" s="57"/>
      <c r="P16" s="56"/>
      <c r="Q16" s="56" t="s">
        <v>165</v>
      </c>
      <c r="R16" s="55"/>
      <c r="S16" s="89"/>
      <c r="T16" s="70"/>
    </row>
    <row r="17" spans="1:20" s="6" customFormat="1" ht="30">
      <c r="A17" s="88">
        <v>2070</v>
      </c>
      <c r="B17" s="59" t="s">
        <v>186</v>
      </c>
      <c r="C17" s="59"/>
      <c r="D17" s="59" t="s">
        <v>41</v>
      </c>
      <c r="E17" s="71" t="s">
        <v>27</v>
      </c>
      <c r="F17" s="72" t="s">
        <v>101</v>
      </c>
      <c r="G17" s="72" t="s">
        <v>102</v>
      </c>
      <c r="H17" s="109" t="s">
        <v>155</v>
      </c>
      <c r="I17" s="53" t="s">
        <v>39</v>
      </c>
      <c r="J17" s="53" t="s">
        <v>39</v>
      </c>
      <c r="K17" s="54" t="s">
        <v>141</v>
      </c>
      <c r="L17" s="55" t="s">
        <v>126</v>
      </c>
      <c r="M17" s="116" t="s">
        <v>158</v>
      </c>
      <c r="N17" s="57" t="s">
        <v>166</v>
      </c>
      <c r="O17" s="57" t="s">
        <v>167</v>
      </c>
      <c r="P17" s="56"/>
      <c r="Q17" s="56" t="s">
        <v>168</v>
      </c>
      <c r="R17" s="55" t="s">
        <v>59</v>
      </c>
      <c r="S17" s="89"/>
      <c r="T17" s="70"/>
    </row>
    <row r="18" spans="1:20" s="6" customFormat="1" ht="120">
      <c r="A18" s="88">
        <v>2075</v>
      </c>
      <c r="B18" s="59" t="s">
        <v>186</v>
      </c>
      <c r="C18" s="59"/>
      <c r="D18" s="59" t="s">
        <v>41</v>
      </c>
      <c r="E18" s="71" t="s">
        <v>27</v>
      </c>
      <c r="F18" s="72" t="s">
        <v>100</v>
      </c>
      <c r="G18" s="72" t="s">
        <v>99</v>
      </c>
      <c r="H18" s="74" t="s">
        <v>156</v>
      </c>
      <c r="I18" s="53" t="s">
        <v>104</v>
      </c>
      <c r="J18" s="53" t="s">
        <v>140</v>
      </c>
      <c r="K18" s="54" t="s">
        <v>139</v>
      </c>
      <c r="L18" s="55" t="s">
        <v>125</v>
      </c>
      <c r="M18" s="116" t="s">
        <v>158</v>
      </c>
      <c r="N18" s="57" t="s">
        <v>166</v>
      </c>
      <c r="O18" s="57" t="s">
        <v>169</v>
      </c>
      <c r="P18" s="56"/>
      <c r="Q18" s="56"/>
      <c r="R18" s="55" t="s">
        <v>58</v>
      </c>
      <c r="S18" s="89"/>
      <c r="T18" s="70"/>
    </row>
    <row r="19" spans="1:20" s="6" customFormat="1" ht="24">
      <c r="A19" s="88">
        <v>3005</v>
      </c>
      <c r="B19" s="59" t="s">
        <v>192</v>
      </c>
      <c r="C19" s="59"/>
      <c r="D19" s="59" t="s">
        <v>41</v>
      </c>
      <c r="E19" s="71" t="s">
        <v>144</v>
      </c>
      <c r="F19" s="72" t="s">
        <v>145</v>
      </c>
      <c r="G19" s="72" t="s">
        <v>146</v>
      </c>
      <c r="H19" s="73"/>
      <c r="I19" s="103"/>
      <c r="J19" s="53" t="s">
        <v>143</v>
      </c>
      <c r="K19" s="54" t="s">
        <v>142</v>
      </c>
      <c r="L19" s="55" t="s">
        <v>127</v>
      </c>
      <c r="M19" s="116" t="s">
        <v>172</v>
      </c>
      <c r="N19" s="57"/>
      <c r="O19" s="57"/>
      <c r="P19" s="56"/>
      <c r="Q19" s="56"/>
      <c r="R19" s="55"/>
      <c r="S19" s="89"/>
      <c r="T19" s="70"/>
    </row>
    <row r="20" spans="1:20" s="6" customFormat="1" ht="409">
      <c r="A20" s="88">
        <v>3020</v>
      </c>
      <c r="B20" s="59" t="s">
        <v>187</v>
      </c>
      <c r="C20" s="59"/>
      <c r="D20" s="59" t="s">
        <v>41</v>
      </c>
      <c r="E20" s="71" t="s">
        <v>23</v>
      </c>
      <c r="F20" s="72" t="s">
        <v>78</v>
      </c>
      <c r="G20" s="72" t="s">
        <v>134</v>
      </c>
      <c r="H20" s="114" t="s">
        <v>157</v>
      </c>
      <c r="I20" s="53" t="s">
        <v>77</v>
      </c>
      <c r="J20" s="53" t="s">
        <v>77</v>
      </c>
      <c r="K20" s="54" t="s">
        <v>135</v>
      </c>
      <c r="L20" s="55" t="s">
        <v>119</v>
      </c>
      <c r="M20" s="116" t="s">
        <v>158</v>
      </c>
      <c r="N20" s="57" t="s">
        <v>174</v>
      </c>
      <c r="O20" s="57" t="s">
        <v>175</v>
      </c>
      <c r="P20" s="56"/>
      <c r="Q20" s="56"/>
      <c r="R20" s="55" t="s">
        <v>49</v>
      </c>
      <c r="S20" s="89"/>
      <c r="T20" s="70"/>
    </row>
    <row r="21" spans="1:20" s="6" customFormat="1" ht="61" thickBot="1">
      <c r="A21" s="90">
        <v>3025</v>
      </c>
      <c r="B21" s="91" t="s">
        <v>189</v>
      </c>
      <c r="C21" s="91"/>
      <c r="D21" s="91" t="s">
        <v>41</v>
      </c>
      <c r="E21" s="92" t="s">
        <v>23</v>
      </c>
      <c r="F21" s="93" t="s">
        <v>110</v>
      </c>
      <c r="G21" s="93" t="s">
        <v>111</v>
      </c>
      <c r="H21" s="110" t="s">
        <v>155</v>
      </c>
      <c r="I21" s="104"/>
      <c r="J21" s="94" t="s">
        <v>110</v>
      </c>
      <c r="K21" s="95" t="s">
        <v>109</v>
      </c>
      <c r="L21" s="96" t="s">
        <v>108</v>
      </c>
      <c r="M21" s="119" t="s">
        <v>158</v>
      </c>
      <c r="N21" s="97" t="s">
        <v>176</v>
      </c>
      <c r="O21" s="97" t="s">
        <v>175</v>
      </c>
      <c r="P21" s="98" t="s">
        <v>161</v>
      </c>
      <c r="Q21" s="98"/>
      <c r="R21" s="96"/>
      <c r="S21" s="99"/>
      <c r="T21" s="70"/>
    </row>
  </sheetData>
  <sortState ref="A1:S21">
    <sortCondition ref="A2:A21"/>
    <sortCondition ref="I2:I21"/>
    <sortCondition ref="J2:J21"/>
    <sortCondition ref="L2:L21"/>
  </sortState>
  <phoneticPr fontId="2" type="noConversion"/>
  <hyperlinks>
    <hyperlink ref="L10" r:id="rId1"/>
    <hyperlink ref="J10" r:id="rId2"/>
    <hyperlink ref="L8" r:id="rId3"/>
    <hyperlink ref="I8" r:id="rId4"/>
    <hyperlink ref="L2" r:id="rId5"/>
    <hyperlink ref="I2" r:id="rId6"/>
    <hyperlink ref="L13" r:id="rId7"/>
    <hyperlink ref="I13" r:id="rId8"/>
    <hyperlink ref="L16" r:id="rId9"/>
    <hyperlink ref="I16" r:id="rId10"/>
    <hyperlink ref="L21" r:id="rId11"/>
    <hyperlink ref="J21" r:id="rId12"/>
    <hyperlink ref="L5" r:id="rId13"/>
    <hyperlink ref="J5" r:id="rId14"/>
    <hyperlink ref="J19" r:id="rId15"/>
    <hyperlink ref="L19" r:id="rId16"/>
    <hyperlink ref="J17" r:id="rId17"/>
    <hyperlink ref="L17" r:id="rId18"/>
    <hyperlink ref="J18" r:id="rId19"/>
    <hyperlink ref="L18" r:id="rId20"/>
    <hyperlink ref="J15" r:id="rId21"/>
    <hyperlink ref="L15" r:id="rId22"/>
    <hyperlink ref="J9" r:id="rId23"/>
    <hyperlink ref="L9" r:id="rId24"/>
    <hyperlink ref="J11" r:id="rId25"/>
    <hyperlink ref="L11" r:id="rId26"/>
    <hyperlink ref="J12" r:id="rId27"/>
    <hyperlink ref="L12" r:id="rId28"/>
    <hyperlink ref="J6" r:id="rId29"/>
    <hyperlink ref="L6" r:id="rId30"/>
    <hyperlink ref="J4" r:id="rId31"/>
    <hyperlink ref="L4" r:id="rId32"/>
    <hyperlink ref="J14" r:id="rId33"/>
    <hyperlink ref="L14" r:id="rId34"/>
    <hyperlink ref="I5" r:id="rId35"/>
    <hyperlink ref="R5" r:id="rId36"/>
    <hyperlink ref="I14" r:id="rId37"/>
    <hyperlink ref="R14" r:id="rId38"/>
    <hyperlink ref="I3" r:id="rId39"/>
    <hyperlink ref="R3" r:id="rId40"/>
    <hyperlink ref="I20" r:id="rId41"/>
    <hyperlink ref="R20" r:id="rId42"/>
    <hyperlink ref="I7" r:id="rId43"/>
    <hyperlink ref="R7" r:id="rId44"/>
    <hyperlink ref="I12" r:id="rId45"/>
    <hyperlink ref="R12" r:id="rId46"/>
    <hyperlink ref="I11" r:id="rId47"/>
    <hyperlink ref="R11" r:id="rId48"/>
    <hyperlink ref="I9" r:id="rId49"/>
    <hyperlink ref="R9" r:id="rId50"/>
    <hyperlink ref="I15" r:id="rId51"/>
    <hyperlink ref="R15" r:id="rId52"/>
    <hyperlink ref="I18" r:id="rId53" display="Security Vocabulary Proposal 15c"/>
    <hyperlink ref="R18" r:id="rId54"/>
    <hyperlink ref="I17" r:id="rId55"/>
    <hyperlink ref="R17" r:id="rId56"/>
    <hyperlink ref="J3" r:id="rId57"/>
    <hyperlink ref="L3" r:id="rId58"/>
    <hyperlink ref="J20" r:id="rId59"/>
    <hyperlink ref="L20" r:id="rId60"/>
    <hyperlink ref="J7" r:id="rId61"/>
    <hyperlink ref="L7" r:id="rId62"/>
    <hyperlink ref="I4" r:id="rId63"/>
    <hyperlink ref="R4" r:id="rId64"/>
    <hyperlink ref="I6" r:id="rId65"/>
    <hyperlink ref="R6" r:id="rId66"/>
    <hyperlink ref="F2" r:id="rId67" display="ActRelTypeRev- Analysis in Excel"/>
  </hyperlinks>
  <printOptions gridLines="1"/>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dimension ref="A1:S29"/>
  <sheetViews>
    <sheetView zoomScale="80" zoomScaleNormal="80" zoomScalePageLayoutView="80" workbookViewId="0">
      <pane xSplit="5" ySplit="1" topLeftCell="F2" activePane="bottomRight" state="frozenSplit"/>
      <selection pane="topRight" activeCell="C1" sqref="C1"/>
      <selection pane="bottomLeft" activeCell="A81" sqref="A81"/>
      <selection pane="bottomRight" activeCell="A2" sqref="A2"/>
    </sheetView>
  </sheetViews>
  <sheetFormatPr baseColWidth="10" defaultColWidth="11.5" defaultRowHeight="12" x14ac:dyDescent="0"/>
  <cols>
    <col min="1" max="1" width="9.5" style="16" customWidth="1"/>
    <col min="2" max="2" width="3.5" style="21" customWidth="1"/>
    <col min="3" max="4" width="3.5" style="22" customWidth="1"/>
    <col min="5" max="5" width="16.33203125" style="15" customWidth="1"/>
    <col min="6" max="6" width="25" style="15" customWidth="1"/>
    <col min="7" max="7" width="56.1640625" style="15" customWidth="1"/>
    <col min="8" max="8" width="33.83203125" style="21" customWidth="1"/>
    <col min="9" max="9" width="22.1640625" style="15" customWidth="1"/>
    <col min="10" max="10" width="35.6640625" style="15" customWidth="1"/>
    <col min="11" max="11" width="37.83203125" style="15" customWidth="1"/>
    <col min="12" max="12" width="87.1640625" style="20" customWidth="1"/>
    <col min="13" max="13" width="25.1640625" style="18" customWidth="1"/>
    <col min="14" max="14" width="11.5" style="16" customWidth="1"/>
    <col min="15" max="15" width="10.83203125" style="19" customWidth="1"/>
    <col min="16" max="16" width="32.1640625" style="18" customWidth="1"/>
    <col min="17" max="17" width="47.5" style="17" customWidth="1"/>
    <col min="18" max="18" width="12" style="16" customWidth="1"/>
    <col min="19" max="16384" width="11.5" style="15"/>
  </cols>
  <sheetData>
    <row r="1" spans="1:19" s="24" customFormat="1" ht="52.5" customHeight="1">
      <c r="A1" s="48" t="s">
        <v>16</v>
      </c>
      <c r="B1" s="50" t="s">
        <v>11</v>
      </c>
      <c r="C1" s="49" t="s">
        <v>10</v>
      </c>
      <c r="D1" s="49" t="s">
        <v>12</v>
      </c>
      <c r="E1" s="48" t="s">
        <v>13</v>
      </c>
      <c r="F1" s="48" t="s">
        <v>2</v>
      </c>
      <c r="G1" s="48" t="s">
        <v>3</v>
      </c>
      <c r="H1" s="48" t="s">
        <v>18</v>
      </c>
      <c r="I1" s="48" t="s">
        <v>14</v>
      </c>
      <c r="J1" s="48" t="s">
        <v>15</v>
      </c>
      <c r="K1" s="48" t="s">
        <v>0</v>
      </c>
      <c r="L1" s="47" t="s">
        <v>4</v>
      </c>
      <c r="M1" s="44" t="s">
        <v>5</v>
      </c>
      <c r="N1" s="46" t="s">
        <v>6</v>
      </c>
      <c r="O1" s="45" t="s">
        <v>7</v>
      </c>
      <c r="P1" s="44" t="s">
        <v>8</v>
      </c>
      <c r="Q1" s="43" t="s">
        <v>9</v>
      </c>
      <c r="R1" s="42" t="s">
        <v>1</v>
      </c>
      <c r="S1" s="24" t="s">
        <v>17</v>
      </c>
    </row>
    <row r="2" spans="1:19" s="40" customFormat="1">
      <c r="A2" s="36"/>
      <c r="B2" s="35"/>
      <c r="C2" s="41"/>
      <c r="D2" s="33"/>
      <c r="E2" s="32"/>
      <c r="F2" s="31"/>
      <c r="G2" s="31"/>
      <c r="H2" s="31"/>
      <c r="I2" s="8"/>
      <c r="J2" s="29"/>
      <c r="K2" s="28"/>
      <c r="L2" s="7"/>
      <c r="M2" s="26"/>
      <c r="N2" s="27"/>
      <c r="O2" s="27"/>
      <c r="P2" s="26"/>
      <c r="Q2" s="25"/>
      <c r="R2" s="7"/>
      <c r="S2" s="24" t="s">
        <v>17</v>
      </c>
    </row>
    <row r="3" spans="1:19" s="40" customFormat="1">
      <c r="A3" s="36"/>
      <c r="B3" s="33"/>
      <c r="C3" s="33"/>
      <c r="D3" s="33"/>
      <c r="E3" s="32"/>
      <c r="F3" s="31"/>
      <c r="G3" s="31"/>
      <c r="H3" s="31"/>
      <c r="I3" s="8"/>
      <c r="J3" s="29"/>
      <c r="K3" s="28"/>
      <c r="L3" s="7"/>
      <c r="M3" s="26"/>
      <c r="N3" s="27"/>
      <c r="O3" s="27"/>
      <c r="P3" s="26"/>
      <c r="Q3" s="25"/>
      <c r="R3" s="27"/>
      <c r="S3" s="24" t="s">
        <v>17</v>
      </c>
    </row>
    <row r="4" spans="1:19" s="23" customFormat="1">
      <c r="A4" s="39"/>
      <c r="B4" s="33"/>
      <c r="C4" s="33"/>
      <c r="D4" s="33"/>
      <c r="E4" s="32"/>
      <c r="F4" s="31"/>
      <c r="G4" s="31"/>
      <c r="H4" s="31"/>
      <c r="I4" s="8"/>
      <c r="J4" s="29"/>
      <c r="K4" s="28"/>
      <c r="L4" s="7"/>
      <c r="M4" s="26"/>
      <c r="N4" s="27"/>
      <c r="O4" s="27"/>
      <c r="P4" s="26"/>
      <c r="Q4" s="25"/>
      <c r="R4" s="27"/>
      <c r="S4" s="24" t="s">
        <v>17</v>
      </c>
    </row>
    <row r="5" spans="1:19" s="23" customFormat="1">
      <c r="A5" s="36"/>
      <c r="B5" s="35"/>
      <c r="C5" s="34"/>
      <c r="D5" s="33"/>
      <c r="E5" s="32"/>
      <c r="F5" s="31"/>
      <c r="G5" s="31"/>
      <c r="H5" s="31"/>
      <c r="I5" s="8"/>
      <c r="J5" s="29"/>
      <c r="K5" s="28"/>
      <c r="L5" s="7"/>
      <c r="M5" s="26"/>
      <c r="N5" s="27"/>
      <c r="O5" s="27"/>
      <c r="P5" s="26"/>
      <c r="Q5" s="25"/>
      <c r="R5" s="7"/>
      <c r="S5" s="24" t="s">
        <v>17</v>
      </c>
    </row>
    <row r="6" spans="1:19" s="23" customFormat="1">
      <c r="A6" s="39"/>
      <c r="B6" s="35"/>
      <c r="C6" s="33"/>
      <c r="D6" s="33"/>
      <c r="E6" s="32"/>
      <c r="F6" s="31"/>
      <c r="G6" s="31"/>
      <c r="H6" s="31"/>
      <c r="I6" s="8"/>
      <c r="J6" s="29"/>
      <c r="K6" s="28"/>
      <c r="L6" s="7"/>
      <c r="M6" s="26"/>
      <c r="N6" s="27"/>
      <c r="O6" s="27"/>
      <c r="P6" s="26"/>
      <c r="Q6" s="25"/>
      <c r="R6" s="7"/>
      <c r="S6" s="24" t="s">
        <v>17</v>
      </c>
    </row>
    <row r="7" spans="1:19" s="23" customFormat="1">
      <c r="A7" s="36"/>
      <c r="B7" s="35"/>
      <c r="C7" s="33"/>
      <c r="D7" s="33"/>
      <c r="E7" s="32"/>
      <c r="F7" s="31"/>
      <c r="G7" s="31"/>
      <c r="H7" s="31"/>
      <c r="I7" s="8"/>
      <c r="J7" s="29"/>
      <c r="K7" s="28"/>
      <c r="L7" s="7"/>
      <c r="M7" s="26"/>
      <c r="N7" s="27"/>
      <c r="O7" s="27"/>
      <c r="P7" s="26"/>
      <c r="Q7" s="25"/>
      <c r="R7" s="7"/>
      <c r="S7" s="24" t="s">
        <v>17</v>
      </c>
    </row>
    <row r="8" spans="1:19" s="23" customFormat="1">
      <c r="A8" s="36"/>
      <c r="B8" s="35"/>
      <c r="C8" s="33"/>
      <c r="D8" s="33"/>
      <c r="E8" s="32"/>
      <c r="F8" s="31"/>
      <c r="G8" s="31"/>
      <c r="H8" s="31"/>
      <c r="I8" s="8"/>
      <c r="J8" s="29"/>
      <c r="K8" s="28"/>
      <c r="L8" s="7"/>
      <c r="M8" s="26"/>
      <c r="N8" s="27"/>
      <c r="O8" s="27"/>
      <c r="P8" s="26"/>
      <c r="Q8" s="25"/>
      <c r="R8" s="7"/>
      <c r="S8" s="24" t="s">
        <v>17</v>
      </c>
    </row>
    <row r="9" spans="1:19" s="23" customFormat="1">
      <c r="A9" s="36"/>
      <c r="B9" s="35"/>
      <c r="C9" s="33"/>
      <c r="D9" s="33"/>
      <c r="E9" s="32"/>
      <c r="F9" s="31"/>
      <c r="G9" s="31"/>
      <c r="H9" s="31"/>
      <c r="I9" s="8"/>
      <c r="J9" s="29"/>
      <c r="K9" s="28"/>
      <c r="L9" s="7"/>
      <c r="M9" s="26"/>
      <c r="N9" s="27"/>
      <c r="O9" s="27"/>
      <c r="P9" s="26"/>
      <c r="Q9" s="25"/>
      <c r="R9" s="27"/>
      <c r="S9" s="24" t="s">
        <v>17</v>
      </c>
    </row>
    <row r="10" spans="1:19" s="23" customFormat="1">
      <c r="A10" s="39"/>
      <c r="B10" s="35"/>
      <c r="C10" s="33"/>
      <c r="D10" s="33"/>
      <c r="E10" s="32"/>
      <c r="F10" s="31"/>
      <c r="G10" s="31"/>
      <c r="H10" s="31"/>
      <c r="I10" s="8"/>
      <c r="J10" s="29"/>
      <c r="K10" s="28"/>
      <c r="L10" s="7"/>
      <c r="M10" s="26"/>
      <c r="N10" s="27"/>
      <c r="O10" s="27"/>
      <c r="P10" s="26"/>
      <c r="Q10" s="25"/>
      <c r="R10" s="7"/>
      <c r="S10" s="24" t="s">
        <v>17</v>
      </c>
    </row>
    <row r="11" spans="1:19" s="23" customFormat="1">
      <c r="A11" s="39"/>
      <c r="B11" s="33"/>
      <c r="C11" s="33"/>
      <c r="D11" s="33"/>
      <c r="E11" s="32"/>
      <c r="F11" s="31"/>
      <c r="G11" s="31"/>
      <c r="H11" s="31"/>
      <c r="I11" s="8"/>
      <c r="J11" s="29"/>
      <c r="K11" s="28"/>
      <c r="L11" s="7"/>
      <c r="M11" s="38"/>
      <c r="N11" s="27"/>
      <c r="O11" s="27"/>
      <c r="P11" s="26"/>
      <c r="Q11" s="25"/>
      <c r="R11" s="13"/>
      <c r="S11" s="24" t="s">
        <v>17</v>
      </c>
    </row>
    <row r="12" spans="1:19" s="23" customFormat="1">
      <c r="A12" s="36"/>
      <c r="B12" s="33"/>
      <c r="C12" s="33"/>
      <c r="D12" s="33"/>
      <c r="E12" s="32"/>
      <c r="F12" s="31"/>
      <c r="G12" s="31"/>
      <c r="H12" s="31"/>
      <c r="I12" s="8"/>
      <c r="J12" s="29"/>
      <c r="K12" s="28"/>
      <c r="L12" s="7"/>
      <c r="M12" s="26"/>
      <c r="N12" s="27"/>
      <c r="O12" s="27"/>
      <c r="P12" s="26"/>
      <c r="Q12" s="25"/>
      <c r="R12" s="27"/>
      <c r="S12" s="24" t="s">
        <v>17</v>
      </c>
    </row>
    <row r="13" spans="1:19" s="23" customFormat="1">
      <c r="A13" s="36"/>
      <c r="B13" s="35"/>
      <c r="C13" s="33"/>
      <c r="D13" s="33"/>
      <c r="E13" s="32"/>
      <c r="F13" s="31"/>
      <c r="G13" s="31"/>
      <c r="H13" s="31"/>
      <c r="I13" s="8"/>
      <c r="J13" s="29"/>
      <c r="K13" s="28"/>
      <c r="L13" s="7"/>
      <c r="M13" s="26"/>
      <c r="N13" s="27"/>
      <c r="O13" s="27"/>
      <c r="P13" s="26"/>
      <c r="Q13" s="25"/>
      <c r="R13" s="7"/>
      <c r="S13" s="24" t="s">
        <v>17</v>
      </c>
    </row>
    <row r="14" spans="1:19" s="23" customFormat="1">
      <c r="A14" s="36"/>
      <c r="B14" s="35"/>
      <c r="C14" s="34"/>
      <c r="D14" s="33"/>
      <c r="E14" s="32"/>
      <c r="F14" s="31"/>
      <c r="G14" s="31"/>
      <c r="H14" s="31"/>
      <c r="I14" s="8"/>
      <c r="J14" s="29"/>
      <c r="K14" s="28"/>
      <c r="L14" s="7"/>
      <c r="M14" s="26"/>
      <c r="N14" s="27"/>
      <c r="O14" s="27"/>
      <c r="P14" s="26"/>
      <c r="Q14" s="25"/>
      <c r="R14" s="27"/>
      <c r="S14" s="24" t="s">
        <v>17</v>
      </c>
    </row>
    <row r="15" spans="1:19" s="23" customFormat="1">
      <c r="A15" s="36"/>
      <c r="B15" s="35"/>
      <c r="C15" s="34"/>
      <c r="D15" s="33"/>
      <c r="E15" s="32"/>
      <c r="F15" s="31"/>
      <c r="G15" s="31"/>
      <c r="H15" s="37"/>
      <c r="I15" s="8"/>
      <c r="J15" s="29"/>
      <c r="K15" s="28"/>
      <c r="L15" s="7"/>
      <c r="M15" s="26"/>
      <c r="N15" s="27"/>
      <c r="O15" s="27"/>
      <c r="P15" s="26"/>
      <c r="Q15" s="25"/>
      <c r="R15" s="7"/>
      <c r="S15" s="24" t="s">
        <v>17</v>
      </c>
    </row>
    <row r="16" spans="1:19" s="23" customFormat="1">
      <c r="A16" s="36"/>
      <c r="B16" s="35"/>
      <c r="C16" s="34"/>
      <c r="D16" s="33"/>
      <c r="E16" s="32"/>
      <c r="F16" s="31"/>
      <c r="G16" s="31"/>
      <c r="H16" s="37"/>
      <c r="I16" s="8"/>
      <c r="J16" s="29"/>
      <c r="K16" s="28"/>
      <c r="L16" s="7"/>
      <c r="M16" s="26"/>
      <c r="N16" s="27"/>
      <c r="O16" s="27"/>
      <c r="P16" s="26"/>
      <c r="Q16" s="25"/>
      <c r="R16" s="7"/>
      <c r="S16" s="24" t="s">
        <v>17</v>
      </c>
    </row>
    <row r="17" spans="1:19" s="23" customFormat="1">
      <c r="A17" s="36"/>
      <c r="B17" s="35"/>
      <c r="C17" s="34"/>
      <c r="D17" s="33"/>
      <c r="E17" s="32"/>
      <c r="F17" s="31"/>
      <c r="G17" s="31"/>
      <c r="H17" s="37"/>
      <c r="I17" s="8"/>
      <c r="J17" s="29"/>
      <c r="K17" s="28"/>
      <c r="L17" s="7"/>
      <c r="M17" s="26"/>
      <c r="N17" s="27"/>
      <c r="O17" s="27"/>
      <c r="P17" s="26"/>
      <c r="Q17" s="25"/>
      <c r="R17" s="7"/>
      <c r="S17" s="24" t="s">
        <v>17</v>
      </c>
    </row>
    <row r="18" spans="1:19" s="23" customFormat="1">
      <c r="A18" s="36"/>
      <c r="B18" s="35"/>
      <c r="C18" s="34"/>
      <c r="D18" s="33"/>
      <c r="E18" s="32"/>
      <c r="F18" s="31"/>
      <c r="G18" s="31"/>
      <c r="H18" s="37"/>
      <c r="I18" s="8"/>
      <c r="J18" s="29"/>
      <c r="K18" s="28"/>
      <c r="L18" s="7"/>
      <c r="M18" s="26"/>
      <c r="N18" s="27"/>
      <c r="O18" s="27"/>
      <c r="P18" s="26"/>
      <c r="Q18" s="25"/>
      <c r="R18" s="7"/>
      <c r="S18" s="24" t="s">
        <v>17</v>
      </c>
    </row>
    <row r="19" spans="1:19" s="23" customFormat="1">
      <c r="A19" s="36"/>
      <c r="B19" s="35"/>
      <c r="C19" s="34"/>
      <c r="D19" s="33"/>
      <c r="E19" s="32"/>
      <c r="F19" s="31"/>
      <c r="G19" s="31"/>
      <c r="H19" s="37"/>
      <c r="I19" s="8"/>
      <c r="J19" s="29"/>
      <c r="K19" s="28"/>
      <c r="L19" s="7"/>
      <c r="M19" s="26"/>
      <c r="N19" s="27"/>
      <c r="O19" s="27"/>
      <c r="P19" s="26"/>
      <c r="Q19" s="25"/>
      <c r="R19" s="7"/>
      <c r="S19" s="24" t="s">
        <v>17</v>
      </c>
    </row>
    <row r="20" spans="1:19" s="23" customFormat="1">
      <c r="A20" s="36"/>
      <c r="B20" s="35"/>
      <c r="C20" s="34"/>
      <c r="D20" s="33"/>
      <c r="E20" s="32"/>
      <c r="F20" s="31"/>
      <c r="G20" s="31"/>
      <c r="H20" s="37"/>
      <c r="I20" s="8"/>
      <c r="J20" s="29"/>
      <c r="K20" s="28"/>
      <c r="L20" s="7"/>
      <c r="M20" s="26"/>
      <c r="N20" s="27"/>
      <c r="O20" s="27"/>
      <c r="P20" s="26"/>
      <c r="Q20" s="25"/>
      <c r="R20" s="7"/>
      <c r="S20" s="24" t="s">
        <v>17</v>
      </c>
    </row>
    <row r="21" spans="1:19" s="23" customFormat="1">
      <c r="A21" s="36"/>
      <c r="B21" s="35"/>
      <c r="C21" s="34"/>
      <c r="D21" s="33"/>
      <c r="E21" s="32"/>
      <c r="F21" s="31"/>
      <c r="G21" s="31"/>
      <c r="H21" s="37"/>
      <c r="I21" s="8"/>
      <c r="J21" s="29"/>
      <c r="K21" s="28"/>
      <c r="L21" s="7"/>
      <c r="M21" s="26"/>
      <c r="N21" s="27"/>
      <c r="O21" s="27"/>
      <c r="P21" s="26"/>
      <c r="Q21" s="25"/>
      <c r="R21" s="27"/>
      <c r="S21" s="24" t="s">
        <v>17</v>
      </c>
    </row>
    <row r="22" spans="1:19" s="23" customFormat="1">
      <c r="A22" s="36"/>
      <c r="B22" s="35"/>
      <c r="C22" s="34"/>
      <c r="D22" s="33"/>
      <c r="E22" s="32"/>
      <c r="F22" s="31"/>
      <c r="G22" s="31"/>
      <c r="H22" s="37"/>
      <c r="I22" s="14"/>
      <c r="J22" s="29"/>
      <c r="K22" s="28"/>
      <c r="L22" s="7"/>
      <c r="M22" s="26"/>
      <c r="N22" s="27"/>
      <c r="O22" s="27"/>
      <c r="P22" s="26"/>
      <c r="Q22" s="25"/>
      <c r="R22" s="7"/>
      <c r="S22" s="24" t="s">
        <v>17</v>
      </c>
    </row>
    <row r="23" spans="1:19" s="23" customFormat="1">
      <c r="A23" s="36"/>
      <c r="B23" s="35"/>
      <c r="C23" s="33"/>
      <c r="D23" s="33"/>
      <c r="E23" s="32"/>
      <c r="F23" s="31"/>
      <c r="G23" s="31"/>
      <c r="H23" s="37"/>
      <c r="I23" s="8"/>
      <c r="J23" s="29"/>
      <c r="K23" s="28"/>
      <c r="L23" s="7"/>
      <c r="M23" s="26"/>
      <c r="N23" s="27"/>
      <c r="O23" s="27"/>
      <c r="P23" s="26"/>
      <c r="Q23" s="25"/>
      <c r="R23" s="27"/>
      <c r="S23" s="24"/>
    </row>
    <row r="24" spans="1:19" s="23" customFormat="1">
      <c r="A24" s="36"/>
      <c r="B24" s="35"/>
      <c r="C24" s="34"/>
      <c r="D24" s="33"/>
      <c r="E24" s="32"/>
      <c r="F24" s="31"/>
      <c r="G24" s="31"/>
      <c r="H24" s="37"/>
      <c r="I24" s="14"/>
      <c r="J24" s="29"/>
      <c r="K24" s="28"/>
      <c r="L24" s="7"/>
      <c r="M24" s="26"/>
      <c r="N24" s="27"/>
      <c r="O24" s="27"/>
      <c r="P24" s="26"/>
      <c r="Q24" s="25"/>
      <c r="R24" s="7"/>
      <c r="S24" s="24"/>
    </row>
    <row r="25" spans="1:19" s="23" customFormat="1">
      <c r="A25" s="36"/>
      <c r="B25" s="35"/>
      <c r="C25" s="33"/>
      <c r="D25" s="33"/>
      <c r="E25" s="32"/>
      <c r="F25" s="31"/>
      <c r="G25" s="31"/>
      <c r="H25" s="37"/>
      <c r="I25" s="8"/>
      <c r="J25" s="29"/>
      <c r="K25" s="28"/>
      <c r="L25" s="7"/>
      <c r="M25" s="26"/>
      <c r="N25" s="27"/>
      <c r="O25" s="27"/>
      <c r="P25" s="26"/>
      <c r="Q25" s="25"/>
      <c r="R25" s="27"/>
      <c r="S25" s="24"/>
    </row>
    <row r="26" spans="1:19" s="23" customFormat="1">
      <c r="A26" s="36"/>
      <c r="B26" s="35"/>
      <c r="C26" s="34"/>
      <c r="D26" s="33"/>
      <c r="E26" s="32"/>
      <c r="F26" s="31"/>
      <c r="G26" s="31"/>
      <c r="H26" s="37"/>
      <c r="I26" s="14"/>
      <c r="J26" s="29"/>
      <c r="K26" s="28"/>
      <c r="L26" s="7"/>
      <c r="M26" s="26"/>
      <c r="N26" s="27"/>
      <c r="O26" s="27"/>
      <c r="P26" s="26"/>
      <c r="Q26" s="25"/>
      <c r="R26" s="7"/>
      <c r="S26" s="24"/>
    </row>
    <row r="27" spans="1:19" s="23" customFormat="1">
      <c r="A27" s="36"/>
      <c r="B27" s="35"/>
      <c r="C27" s="34"/>
      <c r="D27" s="33"/>
      <c r="E27" s="32"/>
      <c r="F27" s="31"/>
      <c r="G27" s="31"/>
      <c r="H27" s="30"/>
      <c r="I27" s="8"/>
      <c r="J27" s="29"/>
      <c r="K27" s="28"/>
      <c r="L27" s="7"/>
      <c r="M27" s="26"/>
      <c r="N27" s="27"/>
      <c r="O27" s="27"/>
      <c r="P27" s="26"/>
      <c r="Q27" s="25"/>
      <c r="R27" s="7"/>
      <c r="S27" s="24"/>
    </row>
    <row r="28" spans="1:19" s="23" customFormat="1">
      <c r="A28" s="36"/>
      <c r="B28" s="35"/>
      <c r="C28" s="34"/>
      <c r="D28" s="33"/>
      <c r="E28" s="32"/>
      <c r="F28" s="31"/>
      <c r="G28" s="31"/>
      <c r="H28" s="30"/>
      <c r="I28" s="8"/>
      <c r="J28" s="29"/>
      <c r="K28" s="28"/>
      <c r="L28" s="7"/>
      <c r="M28" s="26"/>
      <c r="N28" s="27"/>
      <c r="O28" s="27"/>
      <c r="P28" s="26"/>
      <c r="Q28" s="25"/>
      <c r="R28" s="7"/>
      <c r="S28" s="24"/>
    </row>
    <row r="29" spans="1:19" s="23" customFormat="1">
      <c r="A29" s="36"/>
      <c r="B29" s="35"/>
      <c r="C29" s="34"/>
      <c r="D29" s="33"/>
      <c r="E29" s="32"/>
      <c r="F29" s="31"/>
      <c r="G29" s="31"/>
      <c r="H29" s="30"/>
      <c r="I29" s="8"/>
      <c r="J29" s="29"/>
      <c r="K29" s="28"/>
      <c r="L29" s="7"/>
      <c r="M29" s="26"/>
      <c r="N29" s="27"/>
      <c r="O29" s="27"/>
      <c r="P29" s="26"/>
      <c r="Q29" s="25"/>
      <c r="R29" s="7"/>
      <c r="S29" s="24"/>
    </row>
  </sheetData>
  <phoneticPr fontId="7" type="noConversion"/>
  <pageMargins left="0.75" right="0.75" top="1" bottom="1" header="0.5" footer="0.5"/>
  <pageSetup orientation="portrait" horizontalDpi="300" verticalDpi="300"/>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dimension ref="A1:O31"/>
  <sheetViews>
    <sheetView workbookViewId="0">
      <selection activeCell="A3" sqref="A3:O31"/>
    </sheetView>
  </sheetViews>
  <sheetFormatPr baseColWidth="10" defaultColWidth="8.83203125" defaultRowHeight="12" x14ac:dyDescent="0"/>
  <sheetData>
    <row r="1" spans="1:15" ht="144">
      <c r="A1" t="str">
        <f>"|| " &amp; TEXT(MeetingControlSheet!A1, "000000")</f>
        <v>|| Item</v>
      </c>
      <c r="B1" t="str">
        <f>"|| " &amp; TRIM(MeetingControlSheet!E1)</f>
        <v>|| Com</v>
      </c>
      <c r="C1" t="str">
        <f>"|| " &amp; TRIM(MeetingControlSheet!F1)</f>
        <v>|| ProposalName</v>
      </c>
      <c r="D1" t="str">
        <f>"|| [" &amp; URLopening  &amp; H1 &amp; " " &amp; TRIM(MeetingControlSheet!I1) &amp; "]"</f>
        <v>|| [http://www.hl7.org/documentcenter/public/harmonization/2012Mar/FileName Intiial]</v>
      </c>
      <c r="E1" t="str">
        <f>"|| " &amp; IF(TRIM(MeetingControlSheet!H1)&gt;"",TRIM(MeetingControlSheet!H1),"'''notes'''")</f>
        <v>|| Notes</v>
      </c>
      <c r="F1" t="str">
        <f>"|| " &amp; IF(TRIM(MeetingControlSheet!M1)&gt;"",TRIM(MeetingControlSheet!M1),"'''result'''")</f>
        <v>|| Result: Approved, Tabled, Rejected,</v>
      </c>
      <c r="G1" t="str">
        <f>"|| " &amp; IF(TRIM(MeetingControlSheet!O1)&gt;"",TRIM(MeetingControlSheet!O1),"'''^-v-?'''")</f>
        <v>|| Vote: _x000D_For/ Against/ Abstain</v>
      </c>
      <c r="H1" t="str">
        <f>SUBSTITUTE(TRIM(MeetingControlSheet!L1)," ","%20")</f>
        <v>FileName</v>
      </c>
      <c r="I1" s="51" t="str">
        <f>"http://www.hl7.org/documentcenter/public/harmonization/2012Mar/"</f>
        <v>http://www.hl7.org/documentcenter/public/harmonization/2012Mar/</v>
      </c>
      <c r="J1" s="52" t="str">
        <f>CHAR(13) &amp; CHAR(10)</f>
        <v xml:space="preserve">_x000D_
</v>
      </c>
      <c r="K1" t="str">
        <f>"|| " &amp; LEFT(TRIM(MeetingControlSheet!G1),200)</f>
        <v>|| Description</v>
      </c>
      <c r="L1" s="1" t="str">
        <f xml:space="preserve"> "|-" &amp; CrLf &amp; A1 &amp; CrLf &amp; B1 &amp; CrLf &amp; C1</f>
        <v>|-_x000D_
|| Item_x000D_
|| Com_x000D_
|| ProposalName</v>
      </c>
      <c r="M1" s="1" t="str">
        <f>CrLf &amp; TRIM(K1) &amp; CrLf</f>
        <v xml:space="preserve">_x000D_
|| Description_x000D_
</v>
      </c>
      <c r="N1" s="1" t="str">
        <f xml:space="preserve"> CrLf &amp; TRIM(D1) &amp; CrLf</f>
        <v xml:space="preserve">_x000D_
|| [http://www.hl7.org/documentcenter/public/harmonization/2012Mar/FileName Intiial]_x000D_
</v>
      </c>
      <c r="O1" s="1" t="str">
        <f xml:space="preserve"> E1 &amp; CrLf &amp; F1 &amp; CrLf &amp; G1 &amp; CrLf &amp; "|-"</f>
        <v>|| Notes_x000D_
|| Result: Approved, Tabled, Rejected,_x000D_
|| Vote: _x000D_For/ Against/ Abstain_x000D_
|-</v>
      </c>
    </row>
    <row r="2" spans="1:15">
      <c r="A2" t="e">
        <f>"|| " &amp; TEXT(MeetingControlSheet!#REF!, "000000")</f>
        <v>#REF!</v>
      </c>
      <c r="B2" t="e">
        <f>"|| " &amp; TRIM(MeetingControlSheet!#REF!)</f>
        <v>#REF!</v>
      </c>
      <c r="C2" t="e">
        <f>"|| " &amp; TRIM(MeetingControlSheet!#REF!)</f>
        <v>#REF!</v>
      </c>
      <c r="D2" t="e">
        <f>"|| [" &amp; URLopening  &amp; H2 &amp; " " &amp; TRIM(MeetingControlSheet!#REF!) &amp; "]"</f>
        <v>#REF!</v>
      </c>
      <c r="E2" t="e">
        <f>"|| " &amp; IF(TRIM(MeetingControlSheet!#REF!)&gt;"",TRIM(MeetingControlSheet!#REF!),"'''notes'''")</f>
        <v>#REF!</v>
      </c>
      <c r="F2" t="e">
        <f>"|| " &amp; IF(TRIM(MeetingControlSheet!#REF!)&gt;"",TRIM(MeetingControlSheet!#REF!),"'''result'''")</f>
        <v>#REF!</v>
      </c>
      <c r="G2" t="e">
        <f>"|| " &amp; IF(TRIM(MeetingControlSheet!#REF!)&gt;"",TRIM(MeetingControlSheet!#REF!),"'''^-v-?'''")</f>
        <v>#REF!</v>
      </c>
      <c r="H2" t="e">
        <f>SUBSTITUTE(TRIM(MeetingControlSheet!#REF!)," ","%20")</f>
        <v>#REF!</v>
      </c>
      <c r="I2" s="51" t="str">
        <f t="shared" ref="I2:I31" si="0">"http://www.hl7.org/documentcenter/public/harmonization/2012Mar/"</f>
        <v>http://www.hl7.org/documentcenter/public/harmonization/2012Mar/</v>
      </c>
      <c r="J2" s="52" t="str">
        <f t="shared" ref="J2:J31" si="1">CHAR(13) &amp; CHAR(10)</f>
        <v xml:space="preserve">_x000D_
</v>
      </c>
      <c r="K2" t="e">
        <f>"|| " &amp; LEFT(TRIM(MeetingControlSheet!#REF!),200)</f>
        <v>#REF!</v>
      </c>
      <c r="L2" s="1" t="e">
        <f t="shared" ref="L2:L31" si="2" xml:space="preserve"> "|-" &amp; CrLf &amp; A2 &amp; CrLf &amp; B2 &amp; CrLf &amp; C2</f>
        <v>#REF!</v>
      </c>
      <c r="M2" s="1" t="e">
        <f t="shared" ref="M2:M31" si="3">CrLf &amp; TRIM(K2) &amp; CrLf</f>
        <v>#REF!</v>
      </c>
      <c r="N2" s="1" t="e">
        <f t="shared" ref="N2:N31" si="4" xml:space="preserve"> CrLf &amp; TRIM(D2) &amp; CrLf</f>
        <v>#REF!</v>
      </c>
      <c r="O2" s="1" t="e">
        <f t="shared" ref="O2:O31" si="5" xml:space="preserve"> E2 &amp; CrLf &amp; F2 &amp; CrLf &amp; G2 &amp; CrLf &amp; "|-"</f>
        <v>#REF!</v>
      </c>
    </row>
    <row r="3" spans="1:15">
      <c r="A3" t="e">
        <f>"|| " &amp; TEXT(MeetingControlSheet!#REF!, "000000")</f>
        <v>#REF!</v>
      </c>
      <c r="B3" t="e">
        <f>"|| " &amp; TRIM(MeetingControlSheet!#REF!)</f>
        <v>#REF!</v>
      </c>
      <c r="C3" t="e">
        <f>"|| " &amp; TRIM(MeetingControlSheet!#REF!)</f>
        <v>#REF!</v>
      </c>
      <c r="D3" t="e">
        <f>"|| [" &amp; URLopening  &amp; H3 &amp; " " &amp; TRIM(MeetingControlSheet!#REF!) &amp; "]"</f>
        <v>#REF!</v>
      </c>
      <c r="E3" t="e">
        <f>"|| " &amp; IF(TRIM(MeetingControlSheet!#REF!)&gt;"",TRIM(MeetingControlSheet!#REF!),"'''notes'''")</f>
        <v>#REF!</v>
      </c>
      <c r="F3" t="e">
        <f>"|| " &amp; IF(TRIM(MeetingControlSheet!#REF!)&gt;"",TRIM(MeetingControlSheet!#REF!),"'''result'''")</f>
        <v>#REF!</v>
      </c>
      <c r="G3" t="e">
        <f>"|| " &amp; IF(TRIM(MeetingControlSheet!#REF!)&gt;"",TRIM(MeetingControlSheet!#REF!),"'''^-v-?'''")</f>
        <v>#REF!</v>
      </c>
      <c r="H3" t="e">
        <f>SUBSTITUTE(TRIM(MeetingControlSheet!#REF!)," ","%20")</f>
        <v>#REF!</v>
      </c>
      <c r="I3" s="51" t="str">
        <f t="shared" si="0"/>
        <v>http://www.hl7.org/documentcenter/public/harmonization/2012Mar/</v>
      </c>
      <c r="J3" s="52" t="str">
        <f t="shared" si="1"/>
        <v xml:space="preserve">_x000D_
</v>
      </c>
      <c r="K3" t="e">
        <f>"|| " &amp; LEFT(TRIM(MeetingControlSheet!#REF!),200)</f>
        <v>#REF!</v>
      </c>
      <c r="L3" s="1" t="e">
        <f t="shared" si="2"/>
        <v>#REF!</v>
      </c>
      <c r="M3" s="1" t="e">
        <f t="shared" si="3"/>
        <v>#REF!</v>
      </c>
      <c r="N3" s="1" t="e">
        <f t="shared" si="4"/>
        <v>#REF!</v>
      </c>
      <c r="O3" s="1" t="e">
        <f t="shared" si="5"/>
        <v>#REF!</v>
      </c>
    </row>
    <row r="4" spans="1:15" ht="409">
      <c r="A4" t="str">
        <f>"|| " &amp; TEXT(MeetingControlSheet!A2, "000000")</f>
        <v>|| 001005</v>
      </c>
      <c r="B4" t="str">
        <f>"|| " &amp; TRIM(MeetingControlSheet!E2)</f>
        <v>|| MNM</v>
      </c>
      <c r="C4" t="str">
        <f>"|| " &amp; TRIM(MeetingControlSheet!G2)</f>
        <v>|| ActRelationshipType update and revision to address multiple issues.</v>
      </c>
      <c r="D4" t="str">
        <f>"|| [" &amp; URLopening  &amp; H4 &amp; " " &amp; TRIM(MeetingControlSheet!I2) &amp; "]"</f>
        <v>|| [http://www.hl7.org/documentcenter/public/harmonization/2012Mar/initial\2013Nov_HARM_INITIALPROPOSAL_VOCAB_MNM_w_beeler_ActRelstionshipTypeRevision_20131020074754.docx ActRelationshipTypeRevision]</v>
      </c>
      <c r="E4" t="str">
        <f>"|| " &amp; IF(TRIM(MeetingControlSheet!H2)&gt;"",TRIM(MeetingControlSheet!H2),"'''notes'''")</f>
        <v>|| Accepted Note that this proposal also includes a single issue to be voted upon as to whether to Deprecate the PERT code. Has implications for backwards compatibility._x000D__x000D_The proposal is complete and submission includes a set to three VML files that are sufficient to post the content with no manual changes to data base._x000D__x000D_When decision on PERT is made will need to adjust VMIF accoringly.</v>
      </c>
      <c r="F4" t="str">
        <f>"|| " &amp; IF(TRIM(MeetingControlSheet!M2)&gt;"",TRIM(MeetingControlSheet!M2),"'''result'''")</f>
        <v>|| Approved</v>
      </c>
      <c r="G4" t="str">
        <f>"|| " &amp; IF(TRIM(MeetingControlSheet!O2)&gt;"",TRIM(MeetingControlSheet!O2),"'''^-v-?'''")</f>
        <v>|| 15-0-0</v>
      </c>
      <c r="H4" t="str">
        <f>SUBSTITUTE(TRIM(MeetingControlSheet!L2)," ","%20")</f>
        <v>initial\2013Nov_HARM_INITIALPROPOSAL_VOCAB_MNM_w_beeler_ActRelstionshipTypeRevision_20131020074754.docx</v>
      </c>
      <c r="I4" s="51" t="str">
        <f t="shared" si="0"/>
        <v>http://www.hl7.org/documentcenter/public/harmonization/2012Mar/</v>
      </c>
      <c r="J4" s="52" t="str">
        <f t="shared" si="1"/>
        <v xml:space="preserve">_x000D_
</v>
      </c>
      <c r="K4" t="e">
        <f>"|| " &amp; LEFT(TRIM(MeetingControlSheet!#REF!),200)</f>
        <v>#REF!</v>
      </c>
      <c r="L4" s="1" t="str">
        <f t="shared" si="2"/>
        <v>|-_x000D_
|| 001005_x000D_
|| MNM_x000D_
|| ActRelationshipType update and revision to address multiple issues.</v>
      </c>
      <c r="M4" s="1" t="e">
        <f t="shared" si="3"/>
        <v>#REF!</v>
      </c>
      <c r="N4" s="1" t="str">
        <f t="shared" si="4"/>
        <v xml:space="preserve">_x000D_
|| [http://www.hl7.org/documentcenter/public/harmonization/2012Mar/initial\2013Nov_HARM_INITIALPROPOSAL_VOCAB_MNM_w_beeler_ActRelstionshipTypeRevision_20131020074754.docx ActRelationshipTypeRevision]_x000D_
</v>
      </c>
      <c r="O4" s="1" t="str">
        <f t="shared" si="5"/>
        <v>|| Accepted Note that this proposal also includes a single issue to be voted upon as to whether to Deprecate the PERT code. Has implications for backwards compatibility._x000D__x000D_The proposal is complete and submission includes a set to three VML files that are sufficient to post the content with no manual changes to data base._x000D__x000D_When decision on PERT is made will need to adjust VMIF accoringly._x000D_
|| Approved_x000D_
|| 15-0-0_x000D_
|-</v>
      </c>
    </row>
    <row r="5" spans="1:15">
      <c r="A5" t="e">
        <f>"|| " &amp; TEXT(MeetingControlSheet!#REF!, "000000")</f>
        <v>#REF!</v>
      </c>
      <c r="B5" t="e">
        <f>"|| " &amp; TRIM(MeetingControlSheet!#REF!)</f>
        <v>#REF!</v>
      </c>
      <c r="C5" t="e">
        <f>"|| " &amp; TRIM(MeetingControlSheet!#REF!)</f>
        <v>#REF!</v>
      </c>
      <c r="D5" t="e">
        <f>"|| [" &amp; URLopening  &amp; H5 &amp; " " &amp; TRIM(MeetingControlSheet!#REF!) &amp; "]"</f>
        <v>#REF!</v>
      </c>
      <c r="E5" t="e">
        <f>"|| " &amp; IF(TRIM(MeetingControlSheet!#REF!)&gt;"",TRIM(MeetingControlSheet!#REF!),"'''notes'''")</f>
        <v>#REF!</v>
      </c>
      <c r="F5" t="e">
        <f>"|| " &amp; IF(TRIM(MeetingControlSheet!#REF!)&gt;"",TRIM(MeetingControlSheet!#REF!),"'''result'''")</f>
        <v>#REF!</v>
      </c>
      <c r="G5" t="e">
        <f>"|| " &amp; IF(TRIM(MeetingControlSheet!#REF!)&gt;"",TRIM(MeetingControlSheet!#REF!),"'''^-v-?'''")</f>
        <v>#REF!</v>
      </c>
      <c r="H5" t="e">
        <f>SUBSTITUTE(TRIM(MeetingControlSheet!#REF!)," ","%20")</f>
        <v>#REF!</v>
      </c>
      <c r="I5" s="51" t="str">
        <f t="shared" si="0"/>
        <v>http://www.hl7.org/documentcenter/public/harmonization/2012Mar/</v>
      </c>
      <c r="J5" s="52" t="str">
        <f t="shared" si="1"/>
        <v xml:space="preserve">_x000D_
</v>
      </c>
      <c r="K5" t="e">
        <f>"|| " &amp; LEFT(TRIM(MeetingControlSheet!#REF!),200)</f>
        <v>#REF!</v>
      </c>
      <c r="L5" s="1" t="e">
        <f t="shared" si="2"/>
        <v>#REF!</v>
      </c>
      <c r="M5" s="1" t="e">
        <f t="shared" si="3"/>
        <v>#REF!</v>
      </c>
      <c r="N5" s="1" t="e">
        <f t="shared" si="4"/>
        <v>#REF!</v>
      </c>
      <c r="O5" s="1" t="e">
        <f t="shared" si="5"/>
        <v>#REF!</v>
      </c>
    </row>
    <row r="6" spans="1:15">
      <c r="A6" t="e">
        <f>"|| " &amp; TEXT(MeetingControlSheet!#REF!, "000000")</f>
        <v>#REF!</v>
      </c>
      <c r="B6" t="e">
        <f>"|| " &amp; TRIM(MeetingControlSheet!#REF!)</f>
        <v>#REF!</v>
      </c>
      <c r="C6" t="e">
        <f>"|| " &amp; TRIM(MeetingControlSheet!#REF!)</f>
        <v>#REF!</v>
      </c>
      <c r="D6" t="e">
        <f>"|| [" &amp; URLopening  &amp; H6 &amp; " " &amp; TRIM(MeetingControlSheet!#REF!) &amp; "]"</f>
        <v>#REF!</v>
      </c>
      <c r="E6" t="e">
        <f>"|| " &amp; IF(TRIM(MeetingControlSheet!#REF!)&gt;"",TRIM(MeetingControlSheet!#REF!),"'''notes'''")</f>
        <v>#REF!</v>
      </c>
      <c r="F6" t="e">
        <f>"|| " &amp; IF(TRIM(MeetingControlSheet!#REF!)&gt;"",TRIM(MeetingControlSheet!#REF!),"'''result'''")</f>
        <v>#REF!</v>
      </c>
      <c r="G6" t="e">
        <f>"|| " &amp; IF(TRIM(MeetingControlSheet!#REF!)&gt;"",TRIM(MeetingControlSheet!#REF!),"'''^-v-?'''")</f>
        <v>#REF!</v>
      </c>
      <c r="H6" t="e">
        <f>SUBSTITUTE(TRIM(MeetingControlSheet!#REF!)," ","%20")</f>
        <v>#REF!</v>
      </c>
      <c r="I6" s="51" t="str">
        <f t="shared" si="0"/>
        <v>http://www.hl7.org/documentcenter/public/harmonization/2012Mar/</v>
      </c>
      <c r="J6" s="52" t="str">
        <f t="shared" si="1"/>
        <v xml:space="preserve">_x000D_
</v>
      </c>
      <c r="K6" t="e">
        <f>"|| " &amp; LEFT(TRIM(MeetingControlSheet!#REF!),200)</f>
        <v>#REF!</v>
      </c>
      <c r="L6" s="1" t="e">
        <f t="shared" si="2"/>
        <v>#REF!</v>
      </c>
      <c r="M6" s="1" t="e">
        <f t="shared" si="3"/>
        <v>#REF!</v>
      </c>
      <c r="N6" s="1" t="e">
        <f t="shared" si="4"/>
        <v>#REF!</v>
      </c>
      <c r="O6" s="1" t="e">
        <f t="shared" si="5"/>
        <v>#REF!</v>
      </c>
    </row>
    <row r="7" spans="1:15">
      <c r="A7" t="e">
        <f>"|| " &amp; TEXT(MeetingControlSheet!#REF!, "000000")</f>
        <v>#REF!</v>
      </c>
      <c r="B7" t="e">
        <f>"|| " &amp; TRIM(MeetingControlSheet!#REF!)</f>
        <v>#REF!</v>
      </c>
      <c r="C7" t="e">
        <f>"|| " &amp; TRIM(MeetingControlSheet!#REF!)</f>
        <v>#REF!</v>
      </c>
      <c r="D7" t="e">
        <f>"|| [" &amp; URLopening  &amp; H7 &amp; " " &amp; TRIM(MeetingControlSheet!#REF!) &amp; "]"</f>
        <v>#REF!</v>
      </c>
      <c r="E7" t="e">
        <f>"|| " &amp; IF(TRIM(MeetingControlSheet!#REF!)&gt;"",TRIM(MeetingControlSheet!#REF!),"'''notes'''")</f>
        <v>#REF!</v>
      </c>
      <c r="F7" t="e">
        <f>"|| " &amp; IF(TRIM(MeetingControlSheet!#REF!)&gt;"",TRIM(MeetingControlSheet!#REF!),"'''result'''")</f>
        <v>#REF!</v>
      </c>
      <c r="G7" t="e">
        <f>"|| " &amp; IF(TRIM(MeetingControlSheet!#REF!)&gt;"",TRIM(MeetingControlSheet!#REF!),"'''^-v-?'''")</f>
        <v>#REF!</v>
      </c>
      <c r="H7" t="e">
        <f>SUBSTITUTE(TRIM(MeetingControlSheet!#REF!)," ","%20")</f>
        <v>#REF!</v>
      </c>
      <c r="I7" s="51" t="str">
        <f t="shared" si="0"/>
        <v>http://www.hl7.org/documentcenter/public/harmonization/2012Mar/</v>
      </c>
      <c r="J7" s="52" t="str">
        <f t="shared" si="1"/>
        <v xml:space="preserve">_x000D_
</v>
      </c>
      <c r="K7" t="e">
        <f>"|| " &amp; LEFT(TRIM(MeetingControlSheet!#REF!),200)</f>
        <v>#REF!</v>
      </c>
      <c r="L7" s="1" t="e">
        <f t="shared" si="2"/>
        <v>#REF!</v>
      </c>
      <c r="M7" s="1" t="e">
        <f t="shared" si="3"/>
        <v>#REF!</v>
      </c>
      <c r="N7" s="1" t="e">
        <f t="shared" si="4"/>
        <v>#REF!</v>
      </c>
      <c r="O7" s="1" t="e">
        <f t="shared" si="5"/>
        <v>#REF!</v>
      </c>
    </row>
    <row r="8" spans="1:15">
      <c r="A8" t="e">
        <f>"|| " &amp; TEXT(MeetingControlSheet!#REF!, "000000")</f>
        <v>#REF!</v>
      </c>
      <c r="B8" t="e">
        <f>"|| " &amp; TRIM(MeetingControlSheet!#REF!)</f>
        <v>#REF!</v>
      </c>
      <c r="C8" t="e">
        <f>"|| " &amp; TRIM(MeetingControlSheet!#REF!)</f>
        <v>#REF!</v>
      </c>
      <c r="D8" t="e">
        <f>"|| [" &amp; URLopening  &amp; H8 &amp; " " &amp; TRIM(MeetingControlSheet!#REF!) &amp; "]"</f>
        <v>#REF!</v>
      </c>
      <c r="E8" t="e">
        <f>"|| " &amp; IF(TRIM(MeetingControlSheet!#REF!)&gt;"",TRIM(MeetingControlSheet!#REF!),"'''notes'''")</f>
        <v>#REF!</v>
      </c>
      <c r="F8" t="e">
        <f>"|| " &amp; IF(TRIM(MeetingControlSheet!#REF!)&gt;"",TRIM(MeetingControlSheet!#REF!),"'''result'''")</f>
        <v>#REF!</v>
      </c>
      <c r="G8" t="e">
        <f>"|| " &amp; IF(TRIM(MeetingControlSheet!#REF!)&gt;"",TRIM(MeetingControlSheet!#REF!),"'''^-v-?'''")</f>
        <v>#REF!</v>
      </c>
      <c r="H8" t="e">
        <f>SUBSTITUTE(TRIM(MeetingControlSheet!#REF!)," ","%20")</f>
        <v>#REF!</v>
      </c>
      <c r="I8" s="51" t="str">
        <f t="shared" si="0"/>
        <v>http://www.hl7.org/documentcenter/public/harmonization/2012Mar/</v>
      </c>
      <c r="J8" s="52" t="str">
        <f t="shared" si="1"/>
        <v xml:space="preserve">_x000D_
</v>
      </c>
      <c r="K8" t="e">
        <f>"|| " &amp; LEFT(TRIM(MeetingControlSheet!#REF!),200)</f>
        <v>#REF!</v>
      </c>
      <c r="L8" s="1" t="e">
        <f t="shared" si="2"/>
        <v>#REF!</v>
      </c>
      <c r="M8" s="1" t="e">
        <f t="shared" si="3"/>
        <v>#REF!</v>
      </c>
      <c r="N8" s="1" t="e">
        <f t="shared" si="4"/>
        <v>#REF!</v>
      </c>
      <c r="O8" s="1" t="e">
        <f t="shared" si="5"/>
        <v>#REF!</v>
      </c>
    </row>
    <row r="9" spans="1:15" ht="312">
      <c r="A9" t="str">
        <f>"|| " &amp; TEXT(MeetingControlSheet!A4, "000000")</f>
        <v>|| 001015</v>
      </c>
      <c r="B9" t="str">
        <f>"|| " &amp; TRIM(MeetingControlSheet!E4)</f>
        <v>|| MNM</v>
      </c>
      <c r="C9" t="str">
        <f>"|| " &amp; TRIM(MeetingControlSheet!F4)</f>
        <v>|| Add usage to PAT definition</v>
      </c>
      <c r="D9" t="str">
        <f>"|| [" &amp; URLopening  &amp; H9 &amp; " " &amp; TRIM(MeetingControlSheet!I4) &amp; "]"</f>
        <v>|| [http://www.hl7.org/documentcenter/public/harmonization/2012Mar/final\2013Nov_HARM_FINALPROPOSAL_VOCAB_MNM_canada_5_Add%20usage%20to%20PAT%20definition_20131110145631.doc LM4]</v>
      </c>
      <c r="E9" t="str">
        <f>"|| " &amp; IF(TRIM(MeetingControlSheet!H4)&gt;"",TRIM(MeetingControlSheet!H4),"'''notes'''")</f>
        <v>|| AcceptedWithMod: Please change the "header to read "UsageNote:" which is the formal token for such annotations._x000D__x000D_Note: spelling error "practioners"</v>
      </c>
      <c r="F9" t="str">
        <f>"|| " &amp; IF(TRIM(MeetingControlSheet!M4)&gt;"",TRIM(MeetingControlSheet!M4),"'''result'''")</f>
        <v>|| Approved</v>
      </c>
      <c r="G9" t="str">
        <f>"|| " &amp; IF(TRIM(MeetingControlSheet!O4)&gt;"",TRIM(MeetingControlSheet!O4),"'''^-v-?'''")</f>
        <v>|| 15-0-0</v>
      </c>
      <c r="H9" t="str">
        <f>SUBSTITUTE(TRIM(MeetingControlSheet!L4)," ","%20")</f>
        <v>final\2013Nov_HARM_FINALPROPOSAL_VOCAB_MNM_canada_5_Add%20usage%20to%20PAT%20definition_20131110145631.doc</v>
      </c>
      <c r="I9" s="51" t="str">
        <f t="shared" si="0"/>
        <v>http://www.hl7.org/documentcenter/public/harmonization/2012Mar/</v>
      </c>
      <c r="J9" s="52" t="str">
        <f t="shared" si="1"/>
        <v xml:space="preserve">_x000D_
</v>
      </c>
      <c r="K9" t="str">
        <f>"|| " &amp; LEFT(TRIM(MeetingControlSheet!G4),200)</f>
        <v>|| Add usage notes on the PAT RoleClassCode giving guidance on the use of the scoper.</v>
      </c>
      <c r="L9" s="1" t="str">
        <f t="shared" si="2"/>
        <v>|-_x000D_
|| 001015_x000D_
|| MNM_x000D_
|| Add usage to PAT definition</v>
      </c>
      <c r="M9" s="1" t="str">
        <f t="shared" si="3"/>
        <v xml:space="preserve">_x000D_
|| Add usage notes on the PAT RoleClassCode giving guidance on the use of the scoper._x000D_
</v>
      </c>
      <c r="N9" s="1" t="str">
        <f t="shared" si="4"/>
        <v xml:space="preserve">_x000D_
|| [http://www.hl7.org/documentcenter/public/harmonization/2012Mar/final\2013Nov_HARM_FINALPROPOSAL_VOCAB_MNM_canada_5_Add%20usage%20to%20PAT%20definition_20131110145631.doc LM4]_x000D_
</v>
      </c>
      <c r="O9" s="1" t="str">
        <f t="shared" si="5"/>
        <v>|| AcceptedWithMod: Please change the "header to read "UsageNote:" which is the formal token for such annotations._x000D__x000D_Note: spelling error "practioners"_x000D_
|| Approved_x000D_
|| 15-0-0_x000D_
|-</v>
      </c>
    </row>
    <row r="10" spans="1:15">
      <c r="A10" t="e">
        <f>"|| " &amp; TEXT(MeetingControlSheet!#REF!, "000000")</f>
        <v>#REF!</v>
      </c>
      <c r="B10" t="e">
        <f>"|| " &amp; TRIM(MeetingControlSheet!#REF!)</f>
        <v>#REF!</v>
      </c>
      <c r="C10" t="e">
        <f>"|| " &amp; TRIM(MeetingControlSheet!#REF!)</f>
        <v>#REF!</v>
      </c>
      <c r="D10" t="e">
        <f>"|| [" &amp; URLopening  &amp; H10 &amp; " " &amp; TRIM(MeetingControlSheet!#REF!) &amp; "]"</f>
        <v>#REF!</v>
      </c>
      <c r="E10" t="e">
        <f>"|| " &amp; IF(TRIM(MeetingControlSheet!#REF!)&gt;"",TRIM(MeetingControlSheet!#REF!),"'''notes'''")</f>
        <v>#REF!</v>
      </c>
      <c r="F10" t="e">
        <f>"|| " &amp; IF(TRIM(MeetingControlSheet!#REF!)&gt;"",TRIM(MeetingControlSheet!#REF!),"'''result'''")</f>
        <v>#REF!</v>
      </c>
      <c r="G10" t="e">
        <f>"|| " &amp; IF(TRIM(MeetingControlSheet!#REF!)&gt;"",TRIM(MeetingControlSheet!#REF!),"'''^-v-?'''")</f>
        <v>#REF!</v>
      </c>
      <c r="H10" t="e">
        <f>SUBSTITUTE(TRIM(MeetingControlSheet!#REF!)," ","%20")</f>
        <v>#REF!</v>
      </c>
      <c r="I10" s="51" t="str">
        <f t="shared" si="0"/>
        <v>http://www.hl7.org/documentcenter/public/harmonization/2012Mar/</v>
      </c>
      <c r="J10" s="52" t="str">
        <f t="shared" si="1"/>
        <v xml:space="preserve">_x000D_
</v>
      </c>
      <c r="K10" t="e">
        <f>"|| " &amp; LEFT(TRIM(MeetingControlSheet!#REF!),200)</f>
        <v>#REF!</v>
      </c>
      <c r="L10" s="1" t="e">
        <f t="shared" si="2"/>
        <v>#REF!</v>
      </c>
      <c r="M10" s="1" t="e">
        <f t="shared" si="3"/>
        <v>#REF!</v>
      </c>
      <c r="N10" s="1" t="e">
        <f t="shared" si="4"/>
        <v>#REF!</v>
      </c>
      <c r="O10" s="1" t="e">
        <f t="shared" si="5"/>
        <v>#REF!</v>
      </c>
    </row>
    <row r="11" spans="1:15">
      <c r="A11" t="e">
        <f>"|| " &amp; TEXT(MeetingControlSheet!#REF!, "000000")</f>
        <v>#REF!</v>
      </c>
      <c r="B11" t="e">
        <f>"|| " &amp; TRIM(MeetingControlSheet!#REF!)</f>
        <v>#REF!</v>
      </c>
      <c r="C11" t="e">
        <f>"|| " &amp; TRIM(MeetingControlSheet!#REF!)</f>
        <v>#REF!</v>
      </c>
      <c r="D11" t="e">
        <f>"|| [" &amp; URLopening  &amp; H11 &amp; " " &amp; TRIM(MeetingControlSheet!#REF!) &amp; "]"</f>
        <v>#REF!</v>
      </c>
      <c r="E11" t="e">
        <f>"|| " &amp; IF(TRIM(MeetingControlSheet!#REF!)&gt;"",TRIM(MeetingControlSheet!#REF!),"'''notes'''")</f>
        <v>#REF!</v>
      </c>
      <c r="F11" t="e">
        <f>"|| " &amp; IF(TRIM(MeetingControlSheet!#REF!)&gt;"",TRIM(MeetingControlSheet!#REF!),"'''result'''")</f>
        <v>#REF!</v>
      </c>
      <c r="G11" t="e">
        <f>"|| " &amp; IF(TRIM(MeetingControlSheet!#REF!)&gt;"",TRIM(MeetingControlSheet!#REF!),"'''^-v-?'''")</f>
        <v>#REF!</v>
      </c>
      <c r="H11" t="e">
        <f>SUBSTITUTE(TRIM(MeetingControlSheet!#REF!)," ","%20")</f>
        <v>#REF!</v>
      </c>
      <c r="I11" s="51" t="str">
        <f t="shared" si="0"/>
        <v>http://www.hl7.org/documentcenter/public/harmonization/2012Mar/</v>
      </c>
      <c r="J11" s="52" t="str">
        <f t="shared" si="1"/>
        <v xml:space="preserve">_x000D_
</v>
      </c>
      <c r="K11" t="e">
        <f>"|| " &amp; LEFT(TRIM(MeetingControlSheet!#REF!),200)</f>
        <v>#REF!</v>
      </c>
      <c r="L11" s="1" t="e">
        <f t="shared" si="2"/>
        <v>#REF!</v>
      </c>
      <c r="M11" s="1" t="e">
        <f t="shared" si="3"/>
        <v>#REF!</v>
      </c>
      <c r="N11" s="1" t="e">
        <f t="shared" si="4"/>
        <v>#REF!</v>
      </c>
      <c r="O11" s="1" t="e">
        <f t="shared" si="5"/>
        <v>#REF!</v>
      </c>
    </row>
    <row r="12" spans="1:15">
      <c r="A12" t="e">
        <f>"|| " &amp; TEXT(MeetingControlSheet!#REF!, "000000")</f>
        <v>#REF!</v>
      </c>
      <c r="B12" t="e">
        <f>"|| " &amp; TRIM(MeetingControlSheet!#REF!)</f>
        <v>#REF!</v>
      </c>
      <c r="C12" t="e">
        <f>"|| " &amp; TRIM(MeetingControlSheet!#REF!)</f>
        <v>#REF!</v>
      </c>
      <c r="D12" t="e">
        <f>"|| [" &amp; URLopening  &amp; H12 &amp; " " &amp; TRIM(MeetingControlSheet!#REF!) &amp; "]"</f>
        <v>#REF!</v>
      </c>
      <c r="E12" t="e">
        <f>"|| " &amp; IF(TRIM(MeetingControlSheet!#REF!)&gt;"",TRIM(MeetingControlSheet!#REF!),"'''notes'''")</f>
        <v>#REF!</v>
      </c>
      <c r="F12" t="e">
        <f>"|| " &amp; IF(TRIM(MeetingControlSheet!#REF!)&gt;"",TRIM(MeetingControlSheet!#REF!),"'''result'''")</f>
        <v>#REF!</v>
      </c>
      <c r="G12" t="e">
        <f>"|| " &amp; IF(TRIM(MeetingControlSheet!#REF!)&gt;"",TRIM(MeetingControlSheet!#REF!),"'''^-v-?'''")</f>
        <v>#REF!</v>
      </c>
      <c r="H12" t="e">
        <f>SUBSTITUTE(TRIM(MeetingControlSheet!#REF!)," ","%20")</f>
        <v>#REF!</v>
      </c>
      <c r="I12" s="51" t="str">
        <f t="shared" si="0"/>
        <v>http://www.hl7.org/documentcenter/public/harmonization/2012Mar/</v>
      </c>
      <c r="J12" s="52" t="str">
        <f t="shared" si="1"/>
        <v xml:space="preserve">_x000D_
</v>
      </c>
      <c r="K12" t="e">
        <f>"|| " &amp; LEFT(TRIM(MeetingControlSheet!#REF!),200)</f>
        <v>#REF!</v>
      </c>
      <c r="L12" s="1" t="e">
        <f t="shared" si="2"/>
        <v>#REF!</v>
      </c>
      <c r="M12" s="1" t="e">
        <f t="shared" si="3"/>
        <v>#REF!</v>
      </c>
      <c r="N12" s="1" t="e">
        <f t="shared" si="4"/>
        <v>#REF!</v>
      </c>
      <c r="O12" s="1" t="e">
        <f t="shared" si="5"/>
        <v>#REF!</v>
      </c>
    </row>
    <row r="13" spans="1:15">
      <c r="A13" t="e">
        <f>"|| " &amp; TEXT(MeetingControlSheet!#REF!, "000000")</f>
        <v>#REF!</v>
      </c>
      <c r="B13" t="e">
        <f>"|| " &amp; TRIM(MeetingControlSheet!#REF!)</f>
        <v>#REF!</v>
      </c>
      <c r="C13" t="e">
        <f>"|| " &amp; TRIM(MeetingControlSheet!#REF!)</f>
        <v>#REF!</v>
      </c>
      <c r="D13" t="e">
        <f>"|| [" &amp; URLopening  &amp; H13 &amp; " " &amp; TRIM(MeetingControlSheet!#REF!) &amp; "]"</f>
        <v>#REF!</v>
      </c>
      <c r="E13" t="e">
        <f>"|| " &amp; IF(TRIM(MeetingControlSheet!#REF!)&gt;"",TRIM(MeetingControlSheet!#REF!),"'''notes'''")</f>
        <v>#REF!</v>
      </c>
      <c r="F13" t="e">
        <f>"|| " &amp; IF(TRIM(MeetingControlSheet!#REF!)&gt;"",TRIM(MeetingControlSheet!#REF!),"'''result'''")</f>
        <v>#REF!</v>
      </c>
      <c r="G13" t="e">
        <f>"|| " &amp; IF(TRIM(MeetingControlSheet!#REF!)&gt;"",TRIM(MeetingControlSheet!#REF!),"'''^-v-?'''")</f>
        <v>#REF!</v>
      </c>
      <c r="H13" t="e">
        <f>SUBSTITUTE(TRIM(MeetingControlSheet!#REF!)," ","%20")</f>
        <v>#REF!</v>
      </c>
      <c r="I13" s="51" t="str">
        <f t="shared" si="0"/>
        <v>http://www.hl7.org/documentcenter/public/harmonization/2012Mar/</v>
      </c>
      <c r="J13" s="52" t="str">
        <f t="shared" si="1"/>
        <v xml:space="preserve">_x000D_
</v>
      </c>
      <c r="K13" t="e">
        <f>"|| " &amp; LEFT(TRIM(MeetingControlSheet!#REF!),200)</f>
        <v>#REF!</v>
      </c>
      <c r="L13" s="1" t="e">
        <f t="shared" si="2"/>
        <v>#REF!</v>
      </c>
      <c r="M13" s="1" t="e">
        <f t="shared" si="3"/>
        <v>#REF!</v>
      </c>
      <c r="N13" s="1" t="e">
        <f t="shared" si="4"/>
        <v>#REF!</v>
      </c>
      <c r="O13" s="1" t="e">
        <f t="shared" si="5"/>
        <v>#REF!</v>
      </c>
    </row>
    <row r="14" spans="1:15" ht="409">
      <c r="A14" t="str">
        <f>"|| " &amp; TEXT(MeetingControlSheet!A5, "000000")</f>
        <v>|| 001020</v>
      </c>
      <c r="B14" t="str">
        <f>"|| " &amp; TRIM(MeetingControlSheet!E5)</f>
        <v>|| SECURE</v>
      </c>
      <c r="C14" t="str">
        <f>"|| " &amp; TRIM(MeetingControlSheet!F5)</f>
        <v>|| Update Confidentiality Definition in RIM</v>
      </c>
      <c r="D14" t="str">
        <f>"|| [" &amp; URLopening  &amp; H14 &amp; " " &amp; TRIM(MeetingControlSheet!I5) &amp; "]"</f>
        <v>|| [http://www.hl7.org/documentcenter/public/harmonization/2012Mar/final\2013Nov_HARM_FINALPROPOSAL_RIM_SECURE_kathleen_connor_Update%20Confidentiality%20Definition%20in%20the%20RIM_20131110000316.doc Security Vocabulary Proposal 1]</v>
      </c>
      <c r="E14" t="str">
        <f>"|| " &amp; IF(TRIM(MeetingControlSheet!H5)&gt;"",TRIM(MeetingControlSheet!H5),"'''notes'''")</f>
        <v>|| Accepted: But I struggle with the definition:_x000D__x000D_"Privacy metadata classifying a (Role|Act) according to its level of sensitivity, which is typically based on a jurisdictional or organizational analysis of applicable privacy policies and the risk of financial, reputational, or other harm to an individual or entity that could result if made available or disclosed to unauthorized individuals, entities, or processes."_x000D__x000D_For the folloiwng reaons - "Privacy metadata" seems to add little, if anything to the definition; "sensitivity" does not tell me "sensitive to what?"; "if made available or disclosed" lacks an obvious subject that it is qualifying. Might the following serve better??_x000D__x000D_"classification of a (Role|Act) according to its level of sensitivity to the release of information about the (Entity paying the Role|the subject(s) that pariticpate(s) in the Act)"_x000D__x000D_&lt;b&gt;UsageNote: &lt;/b&gt;Sensitivity to release of information is typically evaluated based on a jurisdictional or organizational analysis of applicable privacy policies combined with the risk of financial, reputational, or other harm to an individual or entity that might result if information about the (Entity playing the Role|subject that participates in the Act) were made available or disclosed to unauthorized individuals, entities, or processes."</v>
      </c>
      <c r="F14" t="str">
        <f>"|| " &amp; IF(TRIM(MeetingControlSheet!M5)&gt;"",TRIM(MeetingControlSheet!M5),"'''result'''")</f>
        <v>|| Approved</v>
      </c>
      <c r="G14" t="str">
        <f>"|| " &amp; IF(TRIM(MeetingControlSheet!O5)&gt;"",TRIM(MeetingControlSheet!O5),"'''^-v-?'''")</f>
        <v>|| 15-0-0</v>
      </c>
      <c r="H14" t="str">
        <f>SUBSTITUTE(TRIM(MeetingControlSheet!L5)," ","%20")</f>
        <v>final\2013Nov_HARM_FINALPROPOSAL_RIM_SECURE_kathleen_connor_Update%20Confidentiality%20Definition%20in%20the%20RIM_20131110000316.doc</v>
      </c>
      <c r="I14" s="51" t="str">
        <f t="shared" si="0"/>
        <v>http://www.hl7.org/documentcenter/public/harmonization/2012Mar/</v>
      </c>
      <c r="J14" s="52" t="str">
        <f t="shared" si="1"/>
        <v xml:space="preserve">_x000D_
</v>
      </c>
      <c r="K14" t="str">
        <f>"|| " &amp; LEFT(TRIM(MeetingControlSheet!G5),200)</f>
        <v>|| Update Confidentiality Definition for RIM Act.confidentialityCode and Role.confidentialityCode</v>
      </c>
      <c r="L14" s="1" t="str">
        <f t="shared" si="2"/>
        <v>|-_x000D_
|| 001020_x000D_
|| SECURE_x000D_
|| Update Confidentiality Definition in RIM</v>
      </c>
      <c r="M14" s="1" t="str">
        <f t="shared" si="3"/>
        <v xml:space="preserve">_x000D_
|| Update Confidentiality Definition for RIM Act.confidentialityCode and Role.confidentialityCode_x000D_
</v>
      </c>
      <c r="N14" s="1" t="str">
        <f t="shared" si="4"/>
        <v xml:space="preserve">_x000D_
|| [http://www.hl7.org/documentcenter/public/harmonization/2012Mar/final\2013Nov_HARM_FINALPROPOSAL_RIM_SECURE_kathleen_connor_Update%20Confidentiality%20Definition%20in%20the%20RIM_20131110000316.doc Security Vocabulary Proposal 1]_x000D_
</v>
      </c>
      <c r="O14" s="1" t="str">
        <f t="shared" si="5"/>
        <v>|| Accepted: But I struggle with the definition:_x000D__x000D_"Privacy metadata classifying a (Role|Act) according to its level of sensitivity, which is typically based on a jurisdictional or organizational analysis of applicable privacy policies and the risk of financial, reputational, or other harm to an individual or entity that could result if made available or disclosed to unauthorized individuals, entities, or processes."_x000D__x000D_For the folloiwng reaons - "Privacy metadata" seems to add little, if anything to the definition; "sensitivity" does not tell me "sensitive to what?"; "if made available or disclosed" lacks an obvious subject that it is qualifying. Might the following serve better??_x000D__x000D_"classification of a (Role|Act) according to its level of sensitivity to the release of information about the (Entity paying the Role|the subject(s) that pariticpate(s) in the Act)"_x000D__x000D_&lt;b&gt;UsageNote: &lt;/b&gt;Sensitivity to release of information is typically evaluated based on a jurisdictional or organizational analysis of applicable privacy policies combined with the risk of financial, reputational, or other harm to an individual or entity that might result if information about the (Entity playing the Role|subject that participates in the Act) were made available or disclosed to unauthorized individuals, entities, or processes."_x000D_
|| Approved_x000D_
|| 15-0-0_x000D_
|-</v>
      </c>
    </row>
    <row r="15" spans="1:15" ht="409">
      <c r="A15" t="str">
        <f>"|| " &amp; TEXT(MeetingControlSheet!A6, "000000")</f>
        <v>|| 002005</v>
      </c>
      <c r="B15" t="str">
        <f>"|| " &amp; TRIM(MeetingControlSheet!E6)</f>
        <v>|| MNM</v>
      </c>
      <c r="C15" t="str">
        <f>"|| " &amp; TRIM(MeetingControlSheet!F6)</f>
        <v>|| Additional RelationshipType codes and links</v>
      </c>
      <c r="D15" t="str">
        <f>"|| [" &amp; URLopening  &amp; H15 &amp; " " &amp; TRIM(MeetingControlSheet!I6) &amp; "]"</f>
        <v>|| [http://www.hl7.org/documentcenter/public/harmonization/2012Mar/final\2013Nov_HARM_FINALPROPOSAL_VOCAB_MNM_canada_5_Additional%20RelationshipType%20codes%20and%20links_20131110145656.doc LM5]</v>
      </c>
      <c r="E15" t="str">
        <f>"|| " &amp; IF(TRIM(MeetingControlSheet!H6)&gt;"",TRIM(MeetingControlSheet!H6),"'''notes'''")</f>
        <v>|| AcceptedWithMod: Not simple. Clearly laid out and presented, but the moves need to be tabulated as The statements needed are "Move code CHILD from OLDPARENT(s) to NEWPARENT(s)." substituting CHILD, OLDPARENT and NEWPARENT(s), as appropeiate, and with either from or to being optional._x000D__x000D_Vocab co-chairs will make the TA Authority aware of hits proposal as an exmplar of the sorts of things we might have needed to ask TA to look at.</v>
      </c>
      <c r="F15" t="str">
        <f>"|| " &amp; IF(TRIM(MeetingControlSheet!M6)&gt;"",TRIM(MeetingControlSheet!M6),"'''result'''")</f>
        <v>|| Approved</v>
      </c>
      <c r="G15" t="str">
        <f>"|| " &amp; IF(TRIM(MeetingControlSheet!O6)&gt;"",TRIM(MeetingControlSheet!O6),"'''^-v-?'''")</f>
        <v>|| 15-0-0</v>
      </c>
      <c r="H15" t="str">
        <f>SUBSTITUTE(TRIM(MeetingControlSheet!L6)," ","%20")</f>
        <v>final\2013Nov_HARM_FINALPROPOSAL_VOCAB_MNM_canada_5_Additional%20RelationshipType%20codes%20and%20links_20131110145656.doc</v>
      </c>
      <c r="I15" s="51" t="str">
        <f t="shared" si="0"/>
        <v>http://www.hl7.org/documentcenter/public/harmonization/2012Mar/</v>
      </c>
      <c r="J15" s="52" t="str">
        <f t="shared" si="1"/>
        <v xml:space="preserve">_x000D_
</v>
      </c>
      <c r="K15" t="str">
        <f>"|| " &amp; LEFT(TRIM(MeetingControlSheet!G6),200)</f>
        <v>|| Add new codes to RoleCode under FamilyMember, and correct problems with the existing FamilyMember vocabulary hierarchy</v>
      </c>
      <c r="L15" s="1" t="str">
        <f t="shared" si="2"/>
        <v>|-_x000D_
|| 002005_x000D_
|| MNM_x000D_
|| Additional RelationshipType codes and links</v>
      </c>
      <c r="M15" s="1" t="str">
        <f t="shared" si="3"/>
        <v xml:space="preserve">_x000D_
|| Add new codes to RoleCode under FamilyMember, and correct problems with the existing FamilyMember vocabulary hierarchy_x000D_
</v>
      </c>
      <c r="N15" s="1" t="str">
        <f t="shared" si="4"/>
        <v xml:space="preserve">_x000D_
|| [http://www.hl7.org/documentcenter/public/harmonization/2012Mar/final\2013Nov_HARM_FINALPROPOSAL_VOCAB_MNM_canada_5_Additional%20RelationshipType%20codes%20and%20links_20131110145656.doc LM5]_x000D_
</v>
      </c>
      <c r="O15" s="1" t="str">
        <f t="shared" si="5"/>
        <v>|| AcceptedWithMod: Not simple. Clearly laid out and presented, but the moves need to be tabulated as The statements needed are "Move code CHILD from OLDPARENT(s) to NEWPARENT(s)." substituting CHILD, OLDPARENT and NEWPARENT(s), as appropeiate, and with either from or to being optional._x000D__x000D_Vocab co-chairs will make the TA Authority aware of hits proposal as an exmplar of the sorts of things we might have needed to ask TA to look at._x000D_
|| Approved_x000D_
|| 15-0-0_x000D_
|-</v>
      </c>
    </row>
    <row r="16" spans="1:15">
      <c r="A16" t="e">
        <f>"|| " &amp; TEXT(MeetingControlSheet!#REF!, "000000")</f>
        <v>#REF!</v>
      </c>
      <c r="B16" t="e">
        <f>"|| " &amp; TRIM(MeetingControlSheet!#REF!)</f>
        <v>#REF!</v>
      </c>
      <c r="C16" t="e">
        <f>"|| " &amp; TRIM(MeetingControlSheet!#REF!)</f>
        <v>#REF!</v>
      </c>
      <c r="D16" t="e">
        <f>"|| [" &amp; URLopening  &amp; H16 &amp; " " &amp; TRIM(MeetingControlSheet!#REF!) &amp; "]"</f>
        <v>#REF!</v>
      </c>
      <c r="E16" t="e">
        <f>"|| " &amp; IF(TRIM(MeetingControlSheet!#REF!)&gt;"",TRIM(MeetingControlSheet!#REF!),"'''notes'''")</f>
        <v>#REF!</v>
      </c>
      <c r="F16" t="e">
        <f>"|| " &amp; IF(TRIM(MeetingControlSheet!#REF!)&gt;"",TRIM(MeetingControlSheet!#REF!),"'''result'''")</f>
        <v>#REF!</v>
      </c>
      <c r="G16" t="e">
        <f>"|| " &amp; IF(TRIM(MeetingControlSheet!#REF!)&gt;"",TRIM(MeetingControlSheet!#REF!),"'''^-v-?'''")</f>
        <v>#REF!</v>
      </c>
      <c r="H16" t="e">
        <f>SUBSTITUTE(TRIM(MeetingControlSheet!#REF!)," ","%20")</f>
        <v>#REF!</v>
      </c>
      <c r="I16" s="51" t="str">
        <f t="shared" si="0"/>
        <v>http://www.hl7.org/documentcenter/public/harmonization/2012Mar/</v>
      </c>
      <c r="J16" s="52" t="str">
        <f t="shared" si="1"/>
        <v xml:space="preserve">_x000D_
</v>
      </c>
      <c r="K16" t="e">
        <f>"|| " &amp; LEFT(TRIM(MeetingControlSheet!#REF!),200)</f>
        <v>#REF!</v>
      </c>
      <c r="L16" s="1" t="e">
        <f t="shared" si="2"/>
        <v>#REF!</v>
      </c>
      <c r="M16" s="1" t="e">
        <f t="shared" si="3"/>
        <v>#REF!</v>
      </c>
      <c r="N16" s="1" t="e">
        <f t="shared" si="4"/>
        <v>#REF!</v>
      </c>
      <c r="O16" s="1" t="e">
        <f t="shared" si="5"/>
        <v>#REF!</v>
      </c>
    </row>
    <row r="17" spans="1:15">
      <c r="A17" t="e">
        <f>"|| " &amp; TEXT(MeetingControlSheet!#REF!, "000000")</f>
        <v>#REF!</v>
      </c>
      <c r="B17" t="e">
        <f>"|| " &amp; TRIM(MeetingControlSheet!#REF!)</f>
        <v>#REF!</v>
      </c>
      <c r="C17" t="e">
        <f>"|| " &amp; TRIM(MeetingControlSheet!#REF!)</f>
        <v>#REF!</v>
      </c>
      <c r="D17" t="e">
        <f>"|| [" &amp; URLopening  &amp; H17 &amp; " " &amp; TRIM(MeetingControlSheet!#REF!) &amp; "]"</f>
        <v>#REF!</v>
      </c>
      <c r="E17" t="e">
        <f>"|| " &amp; IF(TRIM(MeetingControlSheet!#REF!)&gt;"",TRIM(MeetingControlSheet!#REF!),"'''notes'''")</f>
        <v>#REF!</v>
      </c>
      <c r="F17" t="e">
        <f>"|| " &amp; IF(TRIM(MeetingControlSheet!#REF!)&gt;"",TRIM(MeetingControlSheet!#REF!),"'''result'''")</f>
        <v>#REF!</v>
      </c>
      <c r="G17" t="e">
        <f>"|| " &amp; IF(TRIM(MeetingControlSheet!#REF!)&gt;"",TRIM(MeetingControlSheet!#REF!),"'''^-v-?'''")</f>
        <v>#REF!</v>
      </c>
      <c r="H17" t="e">
        <f>SUBSTITUTE(TRIM(MeetingControlSheet!#REF!)," ","%20")</f>
        <v>#REF!</v>
      </c>
      <c r="I17" s="51" t="str">
        <f t="shared" si="0"/>
        <v>http://www.hl7.org/documentcenter/public/harmonization/2012Mar/</v>
      </c>
      <c r="J17" s="52" t="str">
        <f t="shared" si="1"/>
        <v xml:space="preserve">_x000D_
</v>
      </c>
      <c r="K17" t="e">
        <f>"|| " &amp; LEFT(TRIM(MeetingControlSheet!#REF!),200)</f>
        <v>#REF!</v>
      </c>
      <c r="L17" s="1" t="e">
        <f t="shared" si="2"/>
        <v>#REF!</v>
      </c>
      <c r="M17" s="1" t="e">
        <f t="shared" si="3"/>
        <v>#REF!</v>
      </c>
      <c r="N17" s="1" t="e">
        <f t="shared" si="4"/>
        <v>#REF!</v>
      </c>
      <c r="O17" s="1" t="e">
        <f t="shared" si="5"/>
        <v>#REF!</v>
      </c>
    </row>
    <row r="18" spans="1:15">
      <c r="A18" t="e">
        <f>"|| " &amp; TEXT(MeetingControlSheet!#REF!, "000000")</f>
        <v>#REF!</v>
      </c>
      <c r="B18" t="e">
        <f>"|| " &amp; TRIM(MeetingControlSheet!#REF!)</f>
        <v>#REF!</v>
      </c>
      <c r="C18" t="e">
        <f>"|| " &amp; TRIM(MeetingControlSheet!#REF!)</f>
        <v>#REF!</v>
      </c>
      <c r="D18" t="e">
        <f>"|| [" &amp; URLopening  &amp; H18 &amp; " " &amp; TRIM(MeetingControlSheet!#REF!) &amp; "]"</f>
        <v>#REF!</v>
      </c>
      <c r="E18" t="e">
        <f>"|| " &amp; IF(TRIM(MeetingControlSheet!#REF!)&gt;"",TRIM(MeetingControlSheet!#REF!),"'''notes'''")</f>
        <v>#REF!</v>
      </c>
      <c r="F18" t="e">
        <f>"|| " &amp; IF(TRIM(MeetingControlSheet!#REF!)&gt;"",TRIM(MeetingControlSheet!#REF!),"'''result'''")</f>
        <v>#REF!</v>
      </c>
      <c r="G18" t="e">
        <f>"|| " &amp; IF(TRIM(MeetingControlSheet!#REF!)&gt;"",TRIM(MeetingControlSheet!#REF!),"'''^-v-?'''")</f>
        <v>#REF!</v>
      </c>
      <c r="H18" t="e">
        <f>SUBSTITUTE(TRIM(MeetingControlSheet!#REF!)," ","%20")</f>
        <v>#REF!</v>
      </c>
      <c r="I18" s="51" t="str">
        <f t="shared" si="0"/>
        <v>http://www.hl7.org/documentcenter/public/harmonization/2012Mar/</v>
      </c>
      <c r="J18" s="52" t="str">
        <f t="shared" si="1"/>
        <v xml:space="preserve">_x000D_
</v>
      </c>
      <c r="K18" t="e">
        <f>"|| " &amp; LEFT(TRIM(MeetingControlSheet!#REF!),200)</f>
        <v>#REF!</v>
      </c>
      <c r="L18" s="1" t="e">
        <f t="shared" si="2"/>
        <v>#REF!</v>
      </c>
      <c r="M18" s="1" t="e">
        <f t="shared" si="3"/>
        <v>#REF!</v>
      </c>
      <c r="N18" s="1" t="e">
        <f t="shared" si="4"/>
        <v>#REF!</v>
      </c>
      <c r="O18" s="1" t="e">
        <f t="shared" si="5"/>
        <v>#REF!</v>
      </c>
    </row>
    <row r="19" spans="1:15">
      <c r="A19" t="e">
        <f>"|| " &amp; TEXT(MeetingControlSheet!#REF!, "000000")</f>
        <v>#REF!</v>
      </c>
      <c r="B19" t="e">
        <f>"|| " &amp; TRIM(MeetingControlSheet!#REF!)</f>
        <v>#REF!</v>
      </c>
      <c r="C19" t="e">
        <f>"|| " &amp; TRIM(MeetingControlSheet!#REF!)</f>
        <v>#REF!</v>
      </c>
      <c r="D19" t="e">
        <f>"|| [" &amp; URLopening  &amp; H19 &amp; " " &amp; TRIM(MeetingControlSheet!#REF!) &amp; "]"</f>
        <v>#REF!</v>
      </c>
      <c r="E19" t="e">
        <f>"|| " &amp; IF(TRIM(MeetingControlSheet!#REF!)&gt;"",TRIM(MeetingControlSheet!#REF!),"'''notes'''")</f>
        <v>#REF!</v>
      </c>
      <c r="F19" t="e">
        <f>"|| " &amp; IF(TRIM(MeetingControlSheet!#REF!)&gt;"",TRIM(MeetingControlSheet!#REF!),"'''result'''")</f>
        <v>#REF!</v>
      </c>
      <c r="G19" t="e">
        <f>"|| " &amp; IF(TRIM(MeetingControlSheet!#REF!)&gt;"",TRIM(MeetingControlSheet!#REF!),"'''^-v-?'''")</f>
        <v>#REF!</v>
      </c>
      <c r="H19" t="e">
        <f>SUBSTITUTE(TRIM(MeetingControlSheet!#REF!)," ","%20")</f>
        <v>#REF!</v>
      </c>
      <c r="I19" s="51" t="str">
        <f t="shared" si="0"/>
        <v>http://www.hl7.org/documentcenter/public/harmonization/2012Mar/</v>
      </c>
      <c r="J19" s="52" t="str">
        <f t="shared" si="1"/>
        <v xml:space="preserve">_x000D_
</v>
      </c>
      <c r="K19" t="e">
        <f>"|| " &amp; LEFT(TRIM(MeetingControlSheet!#REF!),200)</f>
        <v>#REF!</v>
      </c>
      <c r="L19" s="1" t="e">
        <f t="shared" si="2"/>
        <v>#REF!</v>
      </c>
      <c r="M19" s="1" t="e">
        <f t="shared" si="3"/>
        <v>#REF!</v>
      </c>
      <c r="N19" s="1" t="e">
        <f t="shared" si="4"/>
        <v>#REF!</v>
      </c>
      <c r="O19" s="1" t="e">
        <f t="shared" si="5"/>
        <v>#REF!</v>
      </c>
    </row>
    <row r="20" spans="1:15">
      <c r="A20" t="e">
        <f>"|| " &amp; TEXT(MeetingControlSheet!#REF!, "000000")</f>
        <v>#REF!</v>
      </c>
      <c r="B20" t="e">
        <f>"|| " &amp; TRIM(MeetingControlSheet!#REF!)</f>
        <v>#REF!</v>
      </c>
      <c r="C20" t="e">
        <f>"|| " &amp; TRIM(MeetingControlSheet!#REF!)</f>
        <v>#REF!</v>
      </c>
      <c r="D20" t="e">
        <f>"|| [" &amp; URLopening  &amp; H20 &amp; " " &amp; TRIM(MeetingControlSheet!#REF!) &amp; "]"</f>
        <v>#REF!</v>
      </c>
      <c r="E20" t="e">
        <f>"|| " &amp; IF(TRIM(MeetingControlSheet!#REF!)&gt;"",TRIM(MeetingControlSheet!#REF!),"'''notes'''")</f>
        <v>#REF!</v>
      </c>
      <c r="F20" t="e">
        <f>"|| " &amp; IF(TRIM(MeetingControlSheet!#REF!)&gt;"",TRIM(MeetingControlSheet!#REF!),"'''result'''")</f>
        <v>#REF!</v>
      </c>
      <c r="G20" t="e">
        <f>"|| " &amp; IF(TRIM(MeetingControlSheet!#REF!)&gt;"",TRIM(MeetingControlSheet!#REF!),"'''^-v-?'''")</f>
        <v>#REF!</v>
      </c>
      <c r="H20" t="e">
        <f>SUBSTITUTE(TRIM(MeetingControlSheet!#REF!)," ","%20")</f>
        <v>#REF!</v>
      </c>
      <c r="I20" s="51" t="str">
        <f t="shared" si="0"/>
        <v>http://www.hl7.org/documentcenter/public/harmonization/2012Mar/</v>
      </c>
      <c r="J20" s="52" t="str">
        <f t="shared" si="1"/>
        <v xml:space="preserve">_x000D_
</v>
      </c>
      <c r="K20" t="e">
        <f>"|| " &amp; LEFT(TRIM(MeetingControlSheet!#REF!),200)</f>
        <v>#REF!</v>
      </c>
      <c r="L20" s="1" t="e">
        <f t="shared" si="2"/>
        <v>#REF!</v>
      </c>
      <c r="M20" s="1" t="e">
        <f t="shared" si="3"/>
        <v>#REF!</v>
      </c>
      <c r="N20" s="1" t="e">
        <f t="shared" si="4"/>
        <v>#REF!</v>
      </c>
      <c r="O20" s="1" t="e">
        <f t="shared" si="5"/>
        <v>#REF!</v>
      </c>
    </row>
    <row r="21" spans="1:15">
      <c r="A21" t="e">
        <f>"|| " &amp; TEXT(MeetingControlSheet!#REF!, "000000")</f>
        <v>#REF!</v>
      </c>
      <c r="B21" t="e">
        <f>"|| " &amp; TRIM(MeetingControlSheet!#REF!)</f>
        <v>#REF!</v>
      </c>
      <c r="C21" t="e">
        <f>"|| " &amp; TRIM(MeetingControlSheet!#REF!)</f>
        <v>#REF!</v>
      </c>
      <c r="D21" t="e">
        <f>"|| [" &amp; URLopening  &amp; H21 &amp; " " &amp; TRIM(MeetingControlSheet!#REF!) &amp; "]"</f>
        <v>#REF!</v>
      </c>
      <c r="E21" t="e">
        <f>"|| " &amp; IF(TRIM(MeetingControlSheet!#REF!)&gt;"",TRIM(MeetingControlSheet!#REF!),"'''notes'''")</f>
        <v>#REF!</v>
      </c>
      <c r="F21" t="e">
        <f>"|| " &amp; IF(TRIM(MeetingControlSheet!#REF!)&gt;"",TRIM(MeetingControlSheet!#REF!),"'''result'''")</f>
        <v>#REF!</v>
      </c>
      <c r="G21" t="e">
        <f>"|| " &amp; IF(TRIM(MeetingControlSheet!#REF!)&gt;"",TRIM(MeetingControlSheet!#REF!),"'''^-v-?'''")</f>
        <v>#REF!</v>
      </c>
      <c r="H21" t="e">
        <f>SUBSTITUTE(TRIM(MeetingControlSheet!#REF!)," ","%20")</f>
        <v>#REF!</v>
      </c>
      <c r="I21" s="51" t="str">
        <f t="shared" si="0"/>
        <v>http://www.hl7.org/documentcenter/public/harmonization/2012Mar/</v>
      </c>
      <c r="J21" s="52" t="str">
        <f t="shared" si="1"/>
        <v xml:space="preserve">_x000D_
</v>
      </c>
      <c r="K21" t="e">
        <f>"|| " &amp; LEFT(TRIM(MeetingControlSheet!#REF!),200)</f>
        <v>#REF!</v>
      </c>
      <c r="L21" s="1" t="e">
        <f t="shared" si="2"/>
        <v>#REF!</v>
      </c>
      <c r="M21" s="1" t="e">
        <f t="shared" si="3"/>
        <v>#REF!</v>
      </c>
      <c r="N21" s="1" t="e">
        <f t="shared" si="4"/>
        <v>#REF!</v>
      </c>
      <c r="O21" s="1" t="e">
        <f t="shared" si="5"/>
        <v>#REF!</v>
      </c>
    </row>
    <row r="22" spans="1:15">
      <c r="A22" t="e">
        <f>"|| " &amp; TEXT(MeetingControlSheet!#REF!, "000000")</f>
        <v>#REF!</v>
      </c>
      <c r="B22" t="e">
        <f>"|| " &amp; TRIM(MeetingControlSheet!#REF!)</f>
        <v>#REF!</v>
      </c>
      <c r="C22" t="e">
        <f>"|| " &amp; TRIM(MeetingControlSheet!#REF!)</f>
        <v>#REF!</v>
      </c>
      <c r="D22" t="e">
        <f>"|| [" &amp; URLopening  &amp; H22 &amp; " " &amp; TRIM(MeetingControlSheet!#REF!) &amp; "]"</f>
        <v>#REF!</v>
      </c>
      <c r="E22" t="e">
        <f>"|| " &amp; IF(TRIM(MeetingControlSheet!#REF!)&gt;"",TRIM(MeetingControlSheet!#REF!),"'''notes'''")</f>
        <v>#REF!</v>
      </c>
      <c r="F22" t="e">
        <f>"|| " &amp; IF(TRIM(MeetingControlSheet!#REF!)&gt;"",TRIM(MeetingControlSheet!#REF!),"'''result'''")</f>
        <v>#REF!</v>
      </c>
      <c r="G22" t="e">
        <f>"|| " &amp; IF(TRIM(MeetingControlSheet!#REF!)&gt;"",TRIM(MeetingControlSheet!#REF!),"'''^-v-?'''")</f>
        <v>#REF!</v>
      </c>
      <c r="H22" t="e">
        <f>SUBSTITUTE(TRIM(MeetingControlSheet!#REF!)," ","%20")</f>
        <v>#REF!</v>
      </c>
      <c r="I22" s="51" t="str">
        <f t="shared" si="0"/>
        <v>http://www.hl7.org/documentcenter/public/harmonization/2012Mar/</v>
      </c>
      <c r="J22" s="52" t="str">
        <f t="shared" si="1"/>
        <v xml:space="preserve">_x000D_
</v>
      </c>
      <c r="K22" t="e">
        <f>"|| " &amp; LEFT(TRIM(MeetingControlSheet!#REF!),200)</f>
        <v>#REF!</v>
      </c>
      <c r="L22" s="1" t="e">
        <f t="shared" si="2"/>
        <v>#REF!</v>
      </c>
      <c r="M22" s="1" t="e">
        <f t="shared" si="3"/>
        <v>#REF!</v>
      </c>
      <c r="N22" s="1" t="e">
        <f t="shared" si="4"/>
        <v>#REF!</v>
      </c>
      <c r="O22" s="1" t="e">
        <f t="shared" si="5"/>
        <v>#REF!</v>
      </c>
    </row>
    <row r="23" spans="1:15" ht="300">
      <c r="A23" t="str">
        <f>"|| " &amp; TEXT(MeetingControlSheet!A9, "000000")</f>
        <v>|| 002020</v>
      </c>
      <c r="B23" t="str">
        <f>"|| " &amp; TRIM(MeetingControlSheet!E9)</f>
        <v>|| ORDERS</v>
      </c>
      <c r="C23" t="str">
        <f>"|| " &amp; TRIM(MeetingControlSheet!F9)</f>
        <v>|| Add Query Parameter Values</v>
      </c>
      <c r="D23" t="str">
        <f>"|| [" &amp; URLopening  &amp; H23 &amp; " " &amp; TRIM(MeetingControlSheet!I9) &amp; "]"</f>
        <v>|| [http://www.hl7.org/documentcenter/public/harmonization/2012Mar/final\2013Nov_HARM_FINALPROPOSAL_VOCAB_ORDERS_Wendy_Huang_MG-CA201311-01_20131031155027.doc MG-CA201311-01b]</v>
      </c>
      <c r="E23" t="str">
        <f>"|| " &amp; IF(TRIM(MeetingControlSheet!H9)&gt;"",TRIM(MeetingControlSheet!H9),"'''notes'''")</f>
        <v>|| Accepted:</v>
      </c>
      <c r="F23" t="str">
        <f>"|| " &amp; IF(TRIM(MeetingControlSheet!M9)&gt;"",TRIM(MeetingControlSheet!M9),"'''result'''")</f>
        <v>|| Approved</v>
      </c>
      <c r="G23" t="str">
        <f>"|| " &amp; IF(TRIM(MeetingControlSheet!O9)&gt;"",TRIM(MeetingControlSheet!O9),"'''^-v-?'''")</f>
        <v>|| 13-0-0</v>
      </c>
      <c r="H23" t="str">
        <f>SUBSTITUTE(TRIM(MeetingControlSheet!L9)," ","%20")</f>
        <v>final\2013Nov_HARM_FINALPROPOSAL_VOCAB_ORDERS_Wendy_Huang_MG-CA201311-01_20131031155027.doc</v>
      </c>
      <c r="I23" s="51" t="str">
        <f t="shared" si="0"/>
        <v>http://www.hl7.org/documentcenter/public/harmonization/2012Mar/</v>
      </c>
      <c r="J23" s="52" t="str">
        <f t="shared" si="1"/>
        <v xml:space="preserve">_x000D_
</v>
      </c>
      <c r="K23" t="str">
        <f>"|| " &amp; LEFT(TRIM(MeetingControlSheet!G9),200)</f>
        <v>|| Add concepts to able filter types of orders as query parameters for query response.</v>
      </c>
      <c r="L23" s="1" t="str">
        <f t="shared" si="2"/>
        <v>|-_x000D_
|| 002020_x000D_
|| ORDERS_x000D_
|| Add Query Parameter Values</v>
      </c>
      <c r="M23" s="1" t="str">
        <f t="shared" si="3"/>
        <v xml:space="preserve">_x000D_
|| Add concepts to able filter types of orders as query parameters for query response._x000D_
</v>
      </c>
      <c r="N23" s="1" t="str">
        <f t="shared" si="4"/>
        <v xml:space="preserve">_x000D_
|| [http://www.hl7.org/documentcenter/public/harmonization/2012Mar/final\2013Nov_HARM_FINALPROPOSAL_VOCAB_ORDERS_Wendy_Huang_MG-CA201311-01_20131031155027.doc MG-CA201311-01b]_x000D_
</v>
      </c>
      <c r="O23" s="1" t="str">
        <f t="shared" si="5"/>
        <v>|| Accepted:_x000D_
|| Approved_x000D_
|| 13-0-0_x000D_
|-</v>
      </c>
    </row>
    <row r="24" spans="1:15">
      <c r="A24" t="e">
        <f>"|| " &amp; TEXT(MeetingControlSheet!#REF!, "000000")</f>
        <v>#REF!</v>
      </c>
      <c r="B24" t="e">
        <f>"|| " &amp; TRIM(MeetingControlSheet!#REF!)</f>
        <v>#REF!</v>
      </c>
      <c r="C24" t="e">
        <f>"|| " &amp; TRIM(MeetingControlSheet!#REF!)</f>
        <v>#REF!</v>
      </c>
      <c r="D24" t="e">
        <f>"|| [" &amp; URLopening  &amp; H24 &amp; " " &amp; TRIM(MeetingControlSheet!#REF!) &amp; "]"</f>
        <v>#REF!</v>
      </c>
      <c r="E24" t="e">
        <f>"|| " &amp; IF(TRIM(MeetingControlSheet!#REF!)&gt;"",TRIM(MeetingControlSheet!#REF!),"'''notes'''")</f>
        <v>#REF!</v>
      </c>
      <c r="F24" t="e">
        <f>"|| " &amp; IF(TRIM(MeetingControlSheet!#REF!)&gt;"",TRIM(MeetingControlSheet!#REF!),"'''result'''")</f>
        <v>#REF!</v>
      </c>
      <c r="G24" t="e">
        <f>"|| " &amp; IF(TRIM(MeetingControlSheet!#REF!)&gt;"",TRIM(MeetingControlSheet!#REF!),"'''^-v-?'''")</f>
        <v>#REF!</v>
      </c>
      <c r="H24" t="e">
        <f>SUBSTITUTE(TRIM(MeetingControlSheet!#REF!)," ","%20")</f>
        <v>#REF!</v>
      </c>
      <c r="I24" s="51" t="str">
        <f t="shared" si="0"/>
        <v>http://www.hl7.org/documentcenter/public/harmonization/2012Mar/</v>
      </c>
      <c r="J24" s="52" t="str">
        <f t="shared" si="1"/>
        <v xml:space="preserve">_x000D_
</v>
      </c>
      <c r="K24" t="e">
        <f>"|| " &amp; LEFT(TRIM(MeetingControlSheet!#REF!),200)</f>
        <v>#REF!</v>
      </c>
      <c r="L24" s="1" t="e">
        <f t="shared" si="2"/>
        <v>#REF!</v>
      </c>
      <c r="M24" s="1" t="e">
        <f t="shared" si="3"/>
        <v>#REF!</v>
      </c>
      <c r="N24" s="1" t="e">
        <f t="shared" si="4"/>
        <v>#REF!</v>
      </c>
      <c r="O24" s="1" t="e">
        <f t="shared" si="5"/>
        <v>#REF!</v>
      </c>
    </row>
    <row r="25" spans="1:15">
      <c r="A25" t="e">
        <f>"|| " &amp; TEXT(MeetingControlSheet!#REF!, "000000")</f>
        <v>#REF!</v>
      </c>
      <c r="B25" t="e">
        <f>"|| " &amp; TRIM(MeetingControlSheet!#REF!)</f>
        <v>#REF!</v>
      </c>
      <c r="C25" t="e">
        <f>"|| " &amp; TRIM(MeetingControlSheet!#REF!)</f>
        <v>#REF!</v>
      </c>
      <c r="D25" t="e">
        <f>"|| [" &amp; URLopening  &amp; H25 &amp; " " &amp; TRIM(MeetingControlSheet!#REF!) &amp; "]"</f>
        <v>#REF!</v>
      </c>
      <c r="E25" t="e">
        <f>"|| " &amp; IF(TRIM(MeetingControlSheet!#REF!)&gt;"",TRIM(MeetingControlSheet!#REF!),"'''notes'''")</f>
        <v>#REF!</v>
      </c>
      <c r="F25" t="e">
        <f>"|| " &amp; IF(TRIM(MeetingControlSheet!#REF!)&gt;"",TRIM(MeetingControlSheet!#REF!),"'''result'''")</f>
        <v>#REF!</v>
      </c>
      <c r="G25" t="e">
        <f>"|| " &amp; IF(TRIM(MeetingControlSheet!#REF!)&gt;"",TRIM(MeetingControlSheet!#REF!),"'''^-v-?'''")</f>
        <v>#REF!</v>
      </c>
      <c r="H25" t="e">
        <f>SUBSTITUTE(TRIM(MeetingControlSheet!#REF!)," ","%20")</f>
        <v>#REF!</v>
      </c>
      <c r="I25" s="51" t="str">
        <f t="shared" si="0"/>
        <v>http://www.hl7.org/documentcenter/public/harmonization/2012Mar/</v>
      </c>
      <c r="J25" s="52" t="str">
        <f t="shared" si="1"/>
        <v xml:space="preserve">_x000D_
</v>
      </c>
      <c r="K25" t="e">
        <f>"|| " &amp; LEFT(TRIM(MeetingControlSheet!#REF!),200)</f>
        <v>#REF!</v>
      </c>
      <c r="L25" s="1" t="e">
        <f t="shared" si="2"/>
        <v>#REF!</v>
      </c>
      <c r="M25" s="1" t="e">
        <f t="shared" si="3"/>
        <v>#REF!</v>
      </c>
      <c r="N25" s="1" t="e">
        <f t="shared" si="4"/>
        <v>#REF!</v>
      </c>
      <c r="O25" s="1" t="e">
        <f t="shared" si="5"/>
        <v>#REF!</v>
      </c>
    </row>
    <row r="26" spans="1:15">
      <c r="A26" t="e">
        <f>"|| " &amp; TEXT(MeetingControlSheet!#REF!, "000000")</f>
        <v>#REF!</v>
      </c>
      <c r="B26" t="e">
        <f>"|| " &amp; TRIM(MeetingControlSheet!#REF!)</f>
        <v>#REF!</v>
      </c>
      <c r="C26" t="e">
        <f>"|| " &amp; TRIM(MeetingControlSheet!#REF!)</f>
        <v>#REF!</v>
      </c>
      <c r="D26" t="e">
        <f>"|| [" &amp; URLopening  &amp; H26 &amp; " " &amp; TRIM(MeetingControlSheet!#REF!) &amp; "]"</f>
        <v>#REF!</v>
      </c>
      <c r="E26" t="e">
        <f>"|| " &amp; IF(TRIM(MeetingControlSheet!#REF!)&gt;"",TRIM(MeetingControlSheet!#REF!),"'''notes'''")</f>
        <v>#REF!</v>
      </c>
      <c r="F26" t="e">
        <f>"|| " &amp; IF(TRIM(MeetingControlSheet!#REF!)&gt;"",TRIM(MeetingControlSheet!#REF!),"'''result'''")</f>
        <v>#REF!</v>
      </c>
      <c r="G26" t="e">
        <f>"|| " &amp; IF(TRIM(MeetingControlSheet!#REF!)&gt;"",TRIM(MeetingControlSheet!#REF!),"'''^-v-?'''")</f>
        <v>#REF!</v>
      </c>
      <c r="H26" t="e">
        <f>SUBSTITUTE(TRIM(MeetingControlSheet!#REF!)," ","%20")</f>
        <v>#REF!</v>
      </c>
      <c r="I26" s="51" t="str">
        <f t="shared" si="0"/>
        <v>http://www.hl7.org/documentcenter/public/harmonization/2012Mar/</v>
      </c>
      <c r="J26" s="52" t="str">
        <f t="shared" si="1"/>
        <v xml:space="preserve">_x000D_
</v>
      </c>
      <c r="K26" t="e">
        <f>"|| " &amp; LEFT(TRIM(MeetingControlSheet!#REF!),200)</f>
        <v>#REF!</v>
      </c>
      <c r="L26" s="1" t="e">
        <f t="shared" si="2"/>
        <v>#REF!</v>
      </c>
      <c r="M26" s="1" t="e">
        <f t="shared" si="3"/>
        <v>#REF!</v>
      </c>
      <c r="N26" s="1" t="e">
        <f t="shared" si="4"/>
        <v>#REF!</v>
      </c>
      <c r="O26" s="1" t="e">
        <f t="shared" si="5"/>
        <v>#REF!</v>
      </c>
    </row>
    <row r="27" spans="1:15">
      <c r="A27" t="e">
        <f>"|| " &amp; TEXT(MeetingControlSheet!#REF!, "000000")</f>
        <v>#REF!</v>
      </c>
      <c r="B27" t="e">
        <f>"|| " &amp; TRIM(MeetingControlSheet!#REF!)</f>
        <v>#REF!</v>
      </c>
      <c r="C27" t="e">
        <f>"|| " &amp; TRIM(MeetingControlSheet!#REF!)</f>
        <v>#REF!</v>
      </c>
      <c r="D27" t="e">
        <f>"|| [" &amp; URLopening  &amp; H27 &amp; " " &amp; TRIM(MeetingControlSheet!#REF!) &amp; "]"</f>
        <v>#REF!</v>
      </c>
      <c r="E27" t="e">
        <f>"|| " &amp; IF(TRIM(MeetingControlSheet!#REF!)&gt;"",TRIM(MeetingControlSheet!#REF!),"'''notes'''")</f>
        <v>#REF!</v>
      </c>
      <c r="F27" t="e">
        <f>"|| " &amp; IF(TRIM(MeetingControlSheet!#REF!)&gt;"",TRIM(MeetingControlSheet!#REF!),"'''result'''")</f>
        <v>#REF!</v>
      </c>
      <c r="G27" t="e">
        <f>"|| " &amp; IF(TRIM(MeetingControlSheet!#REF!)&gt;"",TRIM(MeetingControlSheet!#REF!),"'''^-v-?'''")</f>
        <v>#REF!</v>
      </c>
      <c r="H27" t="e">
        <f>SUBSTITUTE(TRIM(MeetingControlSheet!#REF!)," ","%20")</f>
        <v>#REF!</v>
      </c>
      <c r="I27" s="51" t="str">
        <f t="shared" si="0"/>
        <v>http://www.hl7.org/documentcenter/public/harmonization/2012Mar/</v>
      </c>
      <c r="J27" s="52" t="str">
        <f t="shared" si="1"/>
        <v xml:space="preserve">_x000D_
</v>
      </c>
      <c r="K27" t="e">
        <f>"|| " &amp; LEFT(TRIM(MeetingControlSheet!#REF!),200)</f>
        <v>#REF!</v>
      </c>
      <c r="L27" s="1" t="e">
        <f t="shared" si="2"/>
        <v>#REF!</v>
      </c>
      <c r="M27" s="1" t="e">
        <f t="shared" si="3"/>
        <v>#REF!</v>
      </c>
      <c r="N27" s="1" t="e">
        <f t="shared" si="4"/>
        <v>#REF!</v>
      </c>
      <c r="O27" s="1" t="e">
        <f t="shared" si="5"/>
        <v>#REF!</v>
      </c>
    </row>
    <row r="28" spans="1:15">
      <c r="A28" t="e">
        <f>"|| " &amp; TEXT(MeetingControlSheet!#REF!, "000000")</f>
        <v>#REF!</v>
      </c>
      <c r="B28" t="e">
        <f>"|| " &amp; TRIM(MeetingControlSheet!#REF!)</f>
        <v>#REF!</v>
      </c>
      <c r="C28" t="e">
        <f>"|| " &amp; TRIM(MeetingControlSheet!#REF!)</f>
        <v>#REF!</v>
      </c>
      <c r="D28" t="e">
        <f>"|| [" &amp; URLopening  &amp; H28 &amp; " " &amp; TRIM(MeetingControlSheet!#REF!) &amp; "]"</f>
        <v>#REF!</v>
      </c>
      <c r="E28" t="e">
        <f>"|| " &amp; IF(TRIM(MeetingControlSheet!#REF!)&gt;"",TRIM(MeetingControlSheet!#REF!),"'''notes'''")</f>
        <v>#REF!</v>
      </c>
      <c r="F28" t="e">
        <f>"|| " &amp; IF(TRIM(MeetingControlSheet!#REF!)&gt;"",TRIM(MeetingControlSheet!#REF!),"'''result'''")</f>
        <v>#REF!</v>
      </c>
      <c r="G28" t="e">
        <f>"|| " &amp; IF(TRIM(MeetingControlSheet!#REF!)&gt;"",TRIM(MeetingControlSheet!#REF!),"'''^-v-?'''")</f>
        <v>#REF!</v>
      </c>
      <c r="H28" t="e">
        <f>SUBSTITUTE(TRIM(MeetingControlSheet!#REF!)," ","%20")</f>
        <v>#REF!</v>
      </c>
      <c r="I28" s="51" t="str">
        <f t="shared" si="0"/>
        <v>http://www.hl7.org/documentcenter/public/harmonization/2012Mar/</v>
      </c>
      <c r="J28" s="52" t="str">
        <f t="shared" si="1"/>
        <v xml:space="preserve">_x000D_
</v>
      </c>
      <c r="K28" t="e">
        <f>"|| " &amp; LEFT(TRIM(MeetingControlSheet!#REF!),200)</f>
        <v>#REF!</v>
      </c>
      <c r="L28" s="1" t="e">
        <f t="shared" si="2"/>
        <v>#REF!</v>
      </c>
      <c r="M28" s="1" t="e">
        <f t="shared" si="3"/>
        <v>#REF!</v>
      </c>
      <c r="N28" s="1" t="e">
        <f t="shared" si="4"/>
        <v>#REF!</v>
      </c>
      <c r="O28" s="1" t="e">
        <f t="shared" si="5"/>
        <v>#REF!</v>
      </c>
    </row>
    <row r="29" spans="1:15">
      <c r="A29" t="e">
        <f>"|| " &amp; TEXT(MeetingControlSheet!#REF!, "000000")</f>
        <v>#REF!</v>
      </c>
      <c r="B29" t="e">
        <f>"|| " &amp; TRIM(MeetingControlSheet!#REF!)</f>
        <v>#REF!</v>
      </c>
      <c r="C29" t="e">
        <f>"|| " &amp; TRIM(MeetingControlSheet!#REF!)</f>
        <v>#REF!</v>
      </c>
      <c r="D29" t="e">
        <f>"|| [" &amp; URLopening  &amp; H29 &amp; " " &amp; TRIM(MeetingControlSheet!#REF!) &amp; "]"</f>
        <v>#REF!</v>
      </c>
      <c r="E29" t="e">
        <f>"|| " &amp; IF(TRIM(MeetingControlSheet!#REF!)&gt;"",TRIM(MeetingControlSheet!#REF!),"'''notes'''")</f>
        <v>#REF!</v>
      </c>
      <c r="F29" t="e">
        <f>"|| " &amp; IF(TRIM(MeetingControlSheet!#REF!)&gt;"",TRIM(MeetingControlSheet!#REF!),"'''result'''")</f>
        <v>#REF!</v>
      </c>
      <c r="G29" t="e">
        <f>"|| " &amp; IF(TRIM(MeetingControlSheet!#REF!)&gt;"",TRIM(MeetingControlSheet!#REF!),"'''^-v-?'''")</f>
        <v>#REF!</v>
      </c>
      <c r="H29" t="e">
        <f>SUBSTITUTE(TRIM(MeetingControlSheet!#REF!)," ","%20")</f>
        <v>#REF!</v>
      </c>
      <c r="I29" s="51" t="str">
        <f t="shared" si="0"/>
        <v>http://www.hl7.org/documentcenter/public/harmonization/2012Mar/</v>
      </c>
      <c r="J29" s="52" t="str">
        <f t="shared" si="1"/>
        <v xml:space="preserve">_x000D_
</v>
      </c>
      <c r="K29" t="e">
        <f>"|| " &amp; LEFT(TRIM(MeetingControlSheet!#REF!),200)</f>
        <v>#REF!</v>
      </c>
      <c r="L29" s="1" t="e">
        <f t="shared" si="2"/>
        <v>#REF!</v>
      </c>
      <c r="M29" s="1" t="e">
        <f t="shared" si="3"/>
        <v>#REF!</v>
      </c>
      <c r="N29" s="1" t="e">
        <f t="shared" si="4"/>
        <v>#REF!</v>
      </c>
      <c r="O29" s="1" t="e">
        <f t="shared" si="5"/>
        <v>#REF!</v>
      </c>
    </row>
    <row r="30" spans="1:15" ht="409">
      <c r="A30" t="str">
        <f>"|| " &amp; TEXT(MeetingControlSheet!A10, "000000")</f>
        <v>|| 002025</v>
      </c>
      <c r="B30" t="str">
        <f>"|| " &amp; TRIM(MeetingControlSheet!E10)</f>
        <v>|| ORDERS</v>
      </c>
      <c r="C30" t="str">
        <f>"|| " &amp; TRIM(MeetingControlSheet!F10)</f>
        <v>|| Correct the representation of the ObservationInterpretation code</v>
      </c>
      <c r="D30" t="str">
        <f>"|| [" &amp; URLopening  &amp; H30 &amp; " " &amp; TRIM(MeetingControlSheet!I10) &amp; "]"</f>
        <v>|| [http://www.hl7.org/documentcenter/public/harmonization/2012Mar/final\2013Nov_HARM_FINALPROPOSAL_VOCAB_ORDERS_robert_hausam_Correct%20ObservationInterpretation%20Codes_20131021053400.doc OO_INTERP-1]</v>
      </c>
      <c r="E30" t="str">
        <f>"|| " &amp; IF(TRIM(MeetingControlSheet!H10)&gt;"",TRIM(MeetingControlSheet!H10),"'''notes'''")</f>
        <v>|| AcceptedWithMod: The recommendations are complete, but also contain extraneous information. To make these changes, it is not necessary to take ANY actions on the parents. Rather, for each of the "children" we will need to do a move. To make this more straightforward, please identify for each of the choldren BOTH the core they were children of (if any) and the code(s). of which they will become children. The statements needed are "Move code CHILD from OLDPARENT(s) to NEWPARENT(s)." substituting CHILD, OLDPARENT and NEWPARENT(s), as appropeiate.</v>
      </c>
      <c r="F30" t="str">
        <f>"|| " &amp; IF(TRIM(MeetingControlSheet!M10)&gt;"",TRIM(MeetingControlSheet!M10),"'''result'''")</f>
        <v>|| Approved</v>
      </c>
      <c r="G30" t="str">
        <f>"|| " &amp; IF(TRIM(MeetingControlSheet!O10)&gt;"",TRIM(MeetingControlSheet!O10),"'''^-v-?'''")</f>
        <v>|| 12-0-1</v>
      </c>
      <c r="H30" t="str">
        <f>SUBSTITUTE(TRIM(MeetingControlSheet!L10)," ","%20")</f>
        <v>final\2013Nov_HARM_FINALPROPOSAL_VOCAB_ORDERS_robert_hausam_Correct%20ObservationInterpretation%20Codes_20131021053400.doc</v>
      </c>
      <c r="I30" s="51" t="str">
        <f t="shared" si="0"/>
        <v>http://www.hl7.org/documentcenter/public/harmonization/2012Mar/</v>
      </c>
      <c r="J30" s="52" t="str">
        <f t="shared" si="1"/>
        <v xml:space="preserve">_x000D_
</v>
      </c>
      <c r="K30" t="str">
        <f>"|| " &amp; LEFT(TRIM(MeetingControlSheet!G10),200)</f>
        <v>|| The original proposal to synchronize the content between the V2.x Table 0078 “Interpretation Codes” and the V3 ObservationInterpretation code system was submitted and accepted for the July 2013 Harmon</v>
      </c>
      <c r="L30" s="1" t="str">
        <f t="shared" si="2"/>
        <v>|-_x000D_
|| 002025_x000D_
|| ORDERS_x000D_
|| Correct the representation of the ObservationInterpretation code</v>
      </c>
      <c r="M30" s="1" t="str">
        <f t="shared" si="3"/>
        <v xml:space="preserve">_x000D_
|| The original proposal to synchronize the content between the V2.x Table 0078 “Interpretation Codes” and the V3 ObservationInterpretation code system was submitted and accepted for the July 2013 Harmon_x000D_
</v>
      </c>
      <c r="N30" s="1" t="str">
        <f t="shared" si="4"/>
        <v xml:space="preserve">_x000D_
|| [http://www.hl7.org/documentcenter/public/harmonization/2012Mar/final\2013Nov_HARM_FINALPROPOSAL_VOCAB_ORDERS_robert_hausam_Correct%20ObservationInterpretation%20Codes_20131021053400.doc OO_INTERP-1]_x000D_
</v>
      </c>
      <c r="O30" s="1" t="str">
        <f t="shared" si="5"/>
        <v>|| AcceptedWithMod: The recommendations are complete, but also contain extraneous information. To make these changes, it is not necessary to take ANY actions on the parents. Rather, for each of the "children" we will need to do a move. To make this more straightforward, please identify for each of the choldren BOTH the core they were children of (if any) and the code(s). of which they will become children. The statements needed are "Move code CHILD from OLDPARENT(s) to NEWPARENT(s)." substituting CHILD, OLDPARENT and NEWPARENT(s), as appropeiate._x000D_
|| Approved_x000D_
|| 12-0-1_x000D_
|-</v>
      </c>
    </row>
    <row r="31" spans="1:15">
      <c r="A31" t="e">
        <f>"|| " &amp; TEXT(MeetingControlSheet!#REF!, "000000")</f>
        <v>#REF!</v>
      </c>
      <c r="B31" t="e">
        <f>"|| " &amp; TRIM(MeetingControlSheet!#REF!)</f>
        <v>#REF!</v>
      </c>
      <c r="C31" t="e">
        <f>"|| " &amp; TRIM(MeetingControlSheet!#REF!)</f>
        <v>#REF!</v>
      </c>
      <c r="D31" t="e">
        <f>"|| [" &amp; URLopening  &amp; H31 &amp; " " &amp; TRIM(MeetingControlSheet!#REF!) &amp; "]"</f>
        <v>#REF!</v>
      </c>
      <c r="E31" t="e">
        <f>"|| " &amp; IF(TRIM(MeetingControlSheet!#REF!)&gt;"",TRIM(MeetingControlSheet!#REF!),"'''notes'''")</f>
        <v>#REF!</v>
      </c>
      <c r="F31" t="e">
        <f>"|| " &amp; IF(TRIM(MeetingControlSheet!#REF!)&gt;"",TRIM(MeetingControlSheet!#REF!),"'''result'''")</f>
        <v>#REF!</v>
      </c>
      <c r="G31" t="e">
        <f>"|| " &amp; IF(TRIM(MeetingControlSheet!#REF!)&gt;"",TRIM(MeetingControlSheet!#REF!),"'''^-v-?'''")</f>
        <v>#REF!</v>
      </c>
      <c r="H31" t="e">
        <f>SUBSTITUTE(TRIM(MeetingControlSheet!#REF!)," ","%20")</f>
        <v>#REF!</v>
      </c>
      <c r="I31" s="51" t="str">
        <f t="shared" si="0"/>
        <v>http://www.hl7.org/documentcenter/public/harmonization/2012Mar/</v>
      </c>
      <c r="J31" s="52" t="str">
        <f t="shared" si="1"/>
        <v xml:space="preserve">_x000D_
</v>
      </c>
      <c r="K31" t="e">
        <f>"|| " &amp; LEFT(TRIM(MeetingControlSheet!#REF!),200)</f>
        <v>#REF!</v>
      </c>
      <c r="L31" s="1" t="e">
        <f t="shared" si="2"/>
        <v>#REF!</v>
      </c>
      <c r="M31" s="1" t="e">
        <f t="shared" si="3"/>
        <v>#REF!</v>
      </c>
      <c r="N31" s="1" t="e">
        <f t="shared" si="4"/>
        <v>#REF!</v>
      </c>
      <c r="O31" s="1" t="e">
        <f t="shared" si="5"/>
        <v>#REF!</v>
      </c>
    </row>
  </sheetData>
  <phoneticPr fontId="9" type="noConversion"/>
  <pageMargins left="0.7" right="0.7" top="0.75" bottom="0.75" header="0.3" footer="0.3"/>
  <pageSetup orientation="portrait" horizontalDpi="75" verticalDpi="7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MeetingControlSheet</vt:lpstr>
      <vt:lpstr>TechnicalReviewResults</vt:lpstr>
      <vt:lpstr>WikiTableBuilder</vt:lpstr>
    </vt:vector>
  </TitlesOfParts>
  <Company>Beeler Consulting LLC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W. Beeler, Jr.</dc:creator>
  <cp:lastModifiedBy>Ted Klein</cp:lastModifiedBy>
  <cp:lastPrinted>2012-06-29T02:17:45Z</cp:lastPrinted>
  <dcterms:created xsi:type="dcterms:W3CDTF">2006-03-10T01:22:48Z</dcterms:created>
  <dcterms:modified xsi:type="dcterms:W3CDTF">2013-12-01T16:58:01Z</dcterms:modified>
</cp:coreProperties>
</file>